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odriguez\Downloads\"/>
    </mc:Choice>
  </mc:AlternateContent>
  <xr:revisionPtr revIDLastSave="0" documentId="8_{B33F0A31-9673-4B34-9B88-D4A71FD6172E}" xr6:coauthVersionLast="47" xr6:coauthVersionMax="47" xr10:uidLastSave="{00000000-0000-0000-0000-000000000000}"/>
  <bookViews>
    <workbookView xWindow="39930" yWindow="-16470" windowWidth="29040" windowHeight="15720" xr2:uid="{C6F4AEA0-EE02-4DFD-BAF7-43DD0A185C47}"/>
  </bookViews>
  <sheets>
    <sheet name="Reporte" sheetId="2" r:id="rId1"/>
    <sheet name="Reclamos" sheetId="1" r:id="rId2"/>
    <sheet name="Tabla de homologación y notas" sheetId="3" r:id="rId3"/>
    <sheet name="Notas del indicador" sheetId="5" r:id="rId4"/>
  </sheets>
  <definedNames>
    <definedName name="_xlnm._FilterDatabase" localSheetId="1" hidden="1">Reclamos!$A$1:$J$4</definedName>
    <definedName name="_ftn1" localSheetId="2">'Tabla de homologación y notas'!$A$19</definedName>
    <definedName name="_ftnref1" localSheetId="2">'Tabla de homologación y notas'!$B$6</definedName>
    <definedName name="_Hlk38444847" localSheetId="0">Reporte!$B$16</definedName>
    <definedName name="_xlnm.Print_Area" localSheetId="0">Reporte!$A$1:$G$45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2" l="1"/>
  <c r="F35" i="2" s="1"/>
  <c r="E31" i="2"/>
  <c r="F23" i="2"/>
  <c r="F24" i="2" s="1"/>
  <c r="F25" i="2" s="1"/>
  <c r="E23" i="2"/>
  <c r="E24" i="2" s="1"/>
  <c r="E25" i="2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4" i="1"/>
  <c r="H15" i="1"/>
  <c r="H16" i="1"/>
  <c r="C25" i="2"/>
  <c r="H17" i="1"/>
  <c r="C26" i="2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C22" i="2"/>
  <c r="C23" i="2"/>
  <c r="E18" i="2"/>
  <c r="C21" i="2" l="1"/>
  <c r="C29" i="2"/>
  <c r="C28" i="2"/>
  <c r="C19" i="2"/>
  <c r="E19" i="2" s="1"/>
  <c r="C30" i="2"/>
  <c r="C20" i="2"/>
  <c r="C27" i="2"/>
  <c r="C24" i="2"/>
  <c r="H14" i="1" l="1"/>
  <c r="H13" i="1"/>
  <c r="H12" i="1"/>
  <c r="H11" i="1"/>
  <c r="H10" i="1"/>
  <c r="H9" i="1"/>
  <c r="H8" i="1"/>
  <c r="H7" i="1"/>
  <c r="H6" i="1"/>
  <c r="D30" i="2" s="1"/>
  <c r="H5" i="1"/>
  <c r="H4" i="1"/>
  <c r="H3" i="1"/>
  <c r="H2" i="1"/>
  <c r="D26" i="2" l="1"/>
  <c r="D19" i="2"/>
  <c r="D27" i="2"/>
  <c r="D24" i="2"/>
  <c r="D20" i="2"/>
  <c r="D21" i="2"/>
  <c r="D29" i="2"/>
  <c r="D23" i="2"/>
  <c r="D25" i="2"/>
  <c r="D28" i="2"/>
  <c r="D22" i="2"/>
  <c r="D31" i="2" l="1"/>
  <c r="C31" i="2" l="1"/>
  <c r="F18" i="2"/>
  <c r="G18" i="2" l="1"/>
  <c r="F19" i="2"/>
  <c r="E20" i="2" l="1"/>
  <c r="G19" i="2"/>
  <c r="F20" i="2"/>
  <c r="F21" i="2" s="1"/>
  <c r="F22" i="2" s="1"/>
  <c r="E21" i="2" l="1"/>
  <c r="E22" i="2" s="1"/>
  <c r="G20" i="2"/>
  <c r="G23" i="2" l="1"/>
  <c r="G21" i="2"/>
  <c r="G25" i="2" l="1"/>
  <c r="G24" i="2"/>
  <c r="G22" i="2"/>
  <c r="F36" i="2" l="1"/>
  <c r="F38" i="2" l="1"/>
</calcChain>
</file>

<file path=xl/sharedStrings.xml><?xml version="1.0" encoding="utf-8"?>
<sst xmlns="http://schemas.openxmlformats.org/spreadsheetml/2006/main" count="164" uniqueCount="95">
  <si>
    <t>CERTIFICACIÓN MEDIO DE VERIFICACIÓN INDICADOR I202 2022</t>
  </si>
  <si>
    <t xml:space="preserve">Reclamos resueltos en el año 2022, respecto de los ingresados </t>
  </si>
  <si>
    <t>SERVICIO</t>
  </si>
  <si>
    <t>SUPERINTENDENCIA DE CASINOS DE JUEGO</t>
  </si>
  <si>
    <t>OBJETIVO</t>
  </si>
  <si>
    <t>FECHA DE REPORTE</t>
  </si>
  <si>
    <r>
      <t xml:space="preserve">PREPARÓ: </t>
    </r>
    <r>
      <rPr>
        <sz val="12"/>
        <color theme="1"/>
        <rFont val="Arial"/>
        <family val="2"/>
      </rPr>
      <t xml:space="preserve">Unidad de Gestión Estratégica y de Clientes </t>
    </r>
  </si>
  <si>
    <t>Mes de Resolución</t>
  </si>
  <si>
    <t>Detalle Mensual</t>
  </si>
  <si>
    <t>Acumulados</t>
  </si>
  <si>
    <t xml:space="preserve">% de Reclamos respondidos en año t </t>
  </si>
  <si>
    <t>Recibidos</t>
  </si>
  <si>
    <t>Respondidos</t>
  </si>
  <si>
    <t>Arrastre 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</si>
  <si>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</si>
  <si>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</si>
  <si>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</si>
  <si>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</si>
  <si>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</si>
  <si>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</si>
  <si>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</si>
  <si>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</si>
  <si>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</si>
  <si>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</si>
  <si>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</si>
  <si>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</si>
  <si>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</si>
  <si>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r>
      <t xml:space="preserve">N° de reclamos </t>
    </r>
    <r>
      <rPr>
        <sz val="11"/>
        <color rgb="FF000000"/>
        <rFont val="Arial"/>
        <family val="2"/>
      </rPr>
      <t>respondidos en el año 2022</t>
    </r>
  </si>
  <si>
    <t>Total de reclamos recibidos al año 2022</t>
  </si>
  <si>
    <t>Porcentaje de reclamos respondidos respecto de los reclamos recibidos al año t</t>
  </si>
  <si>
    <t>Meta Indicador 2022</t>
  </si>
  <si>
    <t>CARLOS FERNÁNDEZ URZÚA</t>
  </si>
  <si>
    <t>JEFE UNIDAD DE GESTIÓN ESTRATÉGICA Y DE CLIENTES</t>
  </si>
  <si>
    <t>ID</t>
  </si>
  <si>
    <t>Materia</t>
  </si>
  <si>
    <t>Fecha de ingreso</t>
  </si>
  <si>
    <t>Fecha de despacho respuesta</t>
  </si>
  <si>
    <t>N° Oficio</t>
  </si>
  <si>
    <t>Estado Reclamo</t>
  </si>
  <si>
    <t>Fecha de respuesta</t>
  </si>
  <si>
    <t>Tabla de homologación</t>
  </si>
  <si>
    <t>COLUMNA</t>
  </si>
  <si>
    <t>Nombre original</t>
  </si>
  <si>
    <t>Homologación MV DS N° 465/2021 QUE APRUEBA MARCO MEI 2022</t>
  </si>
  <si>
    <t>COLUMNA A</t>
  </si>
  <si>
    <t>Id</t>
  </si>
  <si>
    <t>Código único de identificación (ID) del reclamo</t>
  </si>
  <si>
    <t>COLUMNA B</t>
  </si>
  <si>
    <t>Actuaciones, atenciones o productos (bien y/o servicio) que aplica</t>
  </si>
  <si>
    <t>Subcategoría Columna B</t>
  </si>
  <si>
    <t>Entrega de información sobre la industria de casinos de juego y respuesta a requerimientos ciudadanos [*]</t>
  </si>
  <si>
    <t>Producto</t>
  </si>
  <si>
    <t>COLUMNA C</t>
  </si>
  <si>
    <t>COLUMNA D</t>
  </si>
  <si>
    <t>COLUMNA E</t>
  </si>
  <si>
    <t xml:space="preserve">N° Oficio </t>
  </si>
  <si>
    <t>N° de oficio o identificación del documento en que se contiene la respuesta</t>
  </si>
  <si>
    <t>Columna F</t>
  </si>
  <si>
    <t>Estado reclamo</t>
  </si>
  <si>
    <t>Estado del reclamo</t>
  </si>
  <si>
    <t>Subcategoría de columna F</t>
  </si>
  <si>
    <t>Ingresado</t>
  </si>
  <si>
    <t>Pendiente</t>
  </si>
  <si>
    <t>En análisis</t>
  </si>
  <si>
    <t>Terminado</t>
  </si>
  <si>
    <t>Respondido</t>
  </si>
  <si>
    <t>[*] Todos los reclamos están asociados al bien/servicio “Entrega de información sobre la industria de casinos de juego y respuesta a requerimientos ciudadanos”, según Ficha de Definiciones Estratégicas Año 2019-2022 – Formulario A1.</t>
  </si>
  <si>
    <t>Notas</t>
  </si>
  <si>
    <t>Se hace referencia al Decreto Exento N°465, de 2021, que aprueba el Programa Marco de las Metas de Eficiencia Institucional para la Superintendencia de Casinos de Juego para el año 2022.</t>
  </si>
  <si>
    <t>INDICADOR</t>
  </si>
  <si>
    <t>Reclamos respondidos</t>
  </si>
  <si>
    <t>OBJETIVO DE CALIDAD DE SERVICIO</t>
  </si>
  <si>
    <t>Mejorar la calidad de servicio que los ciudadanos(as) reciben de las instituciones del Estado</t>
  </si>
  <si>
    <t>FÓRMULA DE CÁLCULO</t>
  </si>
  <si>
    <t>(Número de reclamos respondidos en el año t / Total de reclamos recibidos al año t)*100</t>
  </si>
  <si>
    <t>REQUISITOS TÉCNICOS</t>
  </si>
  <si>
    <t>1. Se consideran reclamos a aquellas disconformidades que la ciudadanía manifiesta respecto de las actuaciones, atenciones y productos (bienes y/o servicios) que un órgano público entrega a través de sus canales de atención.</t>
  </si>
  <si>
    <t>2. Se entiende por reclamos respondidos todos aquellos en los cuales se emite una respuesta resolutiva por parte del Servicio, una vez analizada la información presentada.</t>
  </si>
  <si>
    <t>3. Se entiende por respuesta resolutiva la que contiene decisiones definitivas que responden a lo solicitado por el usuario y dan cierre al caso.</t>
  </si>
  <si>
    <t>4. El total de reclamos recibidos al año t, corresponde a los reclamos recepcionados por el Servicio en el año t, incluyendo los reclamos recibidos en años anteriores y no respondidos.</t>
  </si>
  <si>
    <t>5. El periodo de medición para los reclamos recibidos considera años anteriores y hasta el 31 de diciembre del año t. El período de medición para los reclamos respondidos considera del 1 de enero al 31 de diciembre del año t.</t>
  </si>
  <si>
    <t>6. Sólo se excluyen de la medición los reclamos desistidos por falta de información del usuario, reclamos duplicados por falla o prueba de sistema, y aquellos reclamos derivados a otros Servicios por tratarse de materias que no son de competencia de la Institución receptora del reclamo.</t>
  </si>
  <si>
    <t>7. El Servicio deberá informar en el medio de verificación: “Código único de identificación (ID) del reclamo”, “Actuaciones, atenciones o productos (bien y/o servicio) que aplica”, “Fecha de ingreso”, “Fecha de respuesta”, “N° de oficio o identificación del documento en que se contiene la respuesta” y “Estado del reclamo”, considerando al menos los siguientes estados: “Ingresado”, “En análisis”, “Respondido”, “Desistido”, “Derivado”.</t>
  </si>
  <si>
    <t>NUMERADOR</t>
  </si>
  <si>
    <t>Corresponde a los reclamos respondidos en el año 2022</t>
  </si>
  <si>
    <t>DENOMINADOR</t>
  </si>
  <si>
    <t>MEDIOS DE VERIFICACIÓN</t>
  </si>
  <si>
    <t>Base de datos con ID del reclamo, actuaciones, atenciones y productos (bienes y/o servicios) que aplica, fecha de ingreso, fecha de respuesta, N° de oficio o identificación de la respuesta y estado del reclamo</t>
  </si>
  <si>
    <t>RED DE EXPERTOS</t>
  </si>
  <si>
    <t>Comisión de Integridad Pública y Transparencia  del Ministerio Secretaria General de la Presidencia</t>
  </si>
  <si>
    <t>Entrega de información sobre la industria de casinos de juego y respuesta a requerimientos ciudadanos</t>
  </si>
  <si>
    <r>
      <rPr>
        <sz val="9"/>
        <color theme="1"/>
        <rFont val="Calibri"/>
        <family val="2"/>
      </rPr>
      <t xml:space="preserve">Corresponde a los reclamos recibidos en años anteriores que fueron respondidos en 2022, junto a los recibidos y respondidos en 2021. </t>
    </r>
    <r>
      <rPr>
        <b/>
        <sz val="9"/>
        <color theme="1"/>
        <rFont val="Calibri"/>
        <family val="2"/>
      </rPr>
      <t>Durante 2022 fueron respondido2 reclamos recibidos durante 2021.</t>
    </r>
    <r>
      <rPr>
        <sz val="9"/>
        <color rgb="FF000000"/>
        <rFont val="Calibri"/>
        <family val="2"/>
      </rPr>
      <t xml:space="preserve">
</t>
    </r>
  </si>
  <si>
    <t>Desistido</t>
  </si>
  <si>
    <t>Derivado</t>
  </si>
  <si>
    <t>A la fecha no se registran reclamos derivados o desistidos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</si>
</sst>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u/>
      <sz val="11"/>
      <color theme="10"/>
      <name val="Arial"/>
      <family val="2"/>
    </font>
    <font>
      <b/>
      <sz val="10"/>
      <color theme="0"/>
      <name val="Arial"/>
      <family val="2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1499984740745262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u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17375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2" fillId="0" borderId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5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3" fillId="0" borderId="0" xfId="1" applyFont="1" applyAlignment="1">
      <alignment vertical="center"/>
    </xf>
    <xf numFmtId="0" fontId="1" fillId="7" borderId="0" xfId="0" applyFont="1" applyFill="1"/>
    <xf numFmtId="0" fontId="0" fillId="0" borderId="9" xfId="0" applyBorder="1"/>
    <xf numFmtId="0" fontId="5" fillId="0" borderId="0" xfId="0" applyFont="1"/>
    <xf numFmtId="0" fontId="5" fillId="0" borderId="0" xfId="0" applyFont="1" applyAlignment="1">
      <alignment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9" xfId="0" applyFont="1" applyBorder="1"/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9" fontId="12" fillId="6" borderId="10" xfId="0" applyNumberFormat="1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vertical="center" wrapText="1"/>
    </xf>
    <xf numFmtId="0" fontId="18" fillId="8" borderId="5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 wrapText="1"/>
    </xf>
    <xf numFmtId="0" fontId="19" fillId="9" borderId="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1" fillId="7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/>
    <xf numFmtId="9" fontId="21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4" xfId="0" quotePrefix="1" applyFont="1" applyFill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21" fillId="0" borderId="9" xfId="2" applyNumberFormat="1" applyFont="1" applyFill="1" applyBorder="1" applyAlignment="1">
      <alignment horizontal="center" vertical="center"/>
    </xf>
    <xf numFmtId="14" fontId="22" fillId="0" borderId="9" xfId="2" applyNumberFormat="1" applyFont="1" applyFill="1" applyBorder="1" applyAlignment="1">
      <alignment horizontal="center" vertical="center"/>
    </xf>
    <xf numFmtId="1" fontId="22" fillId="0" borderId="9" xfId="2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11" borderId="9" xfId="0" applyFont="1" applyFill="1" applyBorder="1" applyAlignment="1">
      <alignment horizontal="justify" vertical="center" wrapText="1"/>
    </xf>
    <xf numFmtId="14" fontId="21" fillId="0" borderId="9" xfId="2" applyNumberFormat="1" applyFont="1" applyFill="1" applyBorder="1" applyAlignment="1">
      <alignment horizontal="center"/>
    </xf>
    <xf numFmtId="14" fontId="22" fillId="0" borderId="9" xfId="2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1" fontId="22" fillId="0" borderId="9" xfId="2" applyNumberForma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0" fillId="0" borderId="9" xfId="0" applyFill="1" applyBorder="1"/>
    <xf numFmtId="14" fontId="0" fillId="0" borderId="9" xfId="0" applyNumberFormat="1" applyFill="1" applyBorder="1" applyAlignment="1">
      <alignment horizontal="center"/>
    </xf>
    <xf numFmtId="0" fontId="0" fillId="0" borderId="0" xfId="0" applyFill="1"/>
    <xf numFmtId="0" fontId="16" fillId="0" borderId="0" xfId="0" applyFont="1" applyFill="1"/>
  </cellXfs>
  <cellStyles count="3">
    <cellStyle name="Hipervínculo" xfId="1" builtinId="8"/>
    <cellStyle name="Normal" xfId="0" builtinId="0"/>
    <cellStyle name="Normal 17" xfId="2" xr:uid="{4FF7F6F0-1360-4A1E-8BF2-8E17E25CC2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1978660</xdr:colOff>
      <xdr:row>2</xdr:row>
      <xdr:rowOff>172720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5559EB-BE23-4509-8F42-BA2C002E92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8660" cy="534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56E2-7F9B-4FBC-8B99-78954EA3A9B8}">
  <sheetPr>
    <pageSetUpPr fitToPage="1"/>
  </sheetPr>
  <dimension ref="A5:J45"/>
  <sheetViews>
    <sheetView showGridLines="0" tabSelected="1" topLeftCell="A28" workbookViewId="0">
      <selection activeCell="C10" sqref="C10"/>
    </sheetView>
  </sheetViews>
  <sheetFormatPr baseColWidth="10" defaultColWidth="11.42578125" defaultRowHeight="14.25" x14ac:dyDescent="0.2"/>
  <cols>
    <col min="1" max="1" width="11.42578125" style="9" customWidth="1"/>
    <col min="2" max="2" width="30.140625" style="9" customWidth="1"/>
    <col min="3" max="3" width="16.140625" style="9" customWidth="1"/>
    <col min="4" max="4" width="14.7109375" style="9" customWidth="1"/>
    <col min="5" max="5" width="28.28515625" style="9" customWidth="1"/>
    <col min="6" max="6" width="36.85546875" style="9" customWidth="1"/>
    <col min="7" max="7" width="35" style="9" customWidth="1"/>
    <col min="8" max="16384" width="11.42578125" style="9"/>
  </cols>
  <sheetData>
    <row r="5" spans="2:10" ht="18" x14ac:dyDescent="0.2">
      <c r="B5" s="66" t="s">
        <v>0</v>
      </c>
      <c r="C5" s="66"/>
      <c r="D5" s="66"/>
      <c r="E5" s="66"/>
      <c r="F5" s="66"/>
      <c r="G5" s="10"/>
      <c r="H5" s="10"/>
      <c r="I5" s="10"/>
      <c r="J5" s="10"/>
    </row>
    <row r="6" spans="2:10" ht="18" x14ac:dyDescent="0.2">
      <c r="B6" s="65" t="s">
        <v>1</v>
      </c>
      <c r="C6" s="65"/>
      <c r="D6" s="65"/>
      <c r="E6" s="65"/>
      <c r="F6" s="65"/>
      <c r="G6" s="10"/>
      <c r="H6" s="10"/>
      <c r="I6" s="10"/>
      <c r="J6" s="10"/>
    </row>
    <row r="7" spans="2:10" ht="15.75" x14ac:dyDescent="0.2">
      <c r="B7" s="7"/>
      <c r="C7" s="7"/>
      <c r="D7" s="7"/>
    </row>
    <row r="8" spans="2:10" ht="15.75" x14ac:dyDescent="0.2">
      <c r="B8" s="48" t="s">
        <v>2</v>
      </c>
      <c r="C8" s="47" t="s">
        <v>3</v>
      </c>
      <c r="D8" s="7"/>
    </row>
    <row r="9" spans="2:10" ht="15.75" x14ac:dyDescent="0.2">
      <c r="B9" s="48" t="s">
        <v>4</v>
      </c>
      <c r="C9" s="47">
        <v>3</v>
      </c>
      <c r="D9" s="7"/>
    </row>
    <row r="10" spans="2:10" ht="15.75" x14ac:dyDescent="0.2">
      <c r="B10" s="48" t="s">
        <v>5</v>
      </c>
      <c r="C10" s="49">
        <v>44778</v>
      </c>
      <c r="D10" s="7"/>
    </row>
    <row r="11" spans="2:10" ht="15.75" x14ac:dyDescent="0.2">
      <c r="C11" s="11"/>
      <c r="D11" s="11"/>
    </row>
    <row r="12" spans="2:10" ht="15.75" x14ac:dyDescent="0.2">
      <c r="B12" s="11" t="s">
        <v>6</v>
      </c>
      <c r="C12" s="11"/>
      <c r="D12" s="11"/>
    </row>
    <row r="13" spans="2:10" ht="15.75" x14ac:dyDescent="0.2">
      <c r="B13" s="7"/>
      <c r="C13" s="7"/>
      <c r="D13" s="7"/>
    </row>
    <row r="14" spans="2:10" ht="15.75" x14ac:dyDescent="0.2">
      <c r="B14" s="7"/>
      <c r="C14" s="7"/>
      <c r="D14" s="7"/>
    </row>
    <row r="15" spans="2:10" ht="15.75" thickBot="1" x14ac:dyDescent="0.25">
      <c r="B15" s="1"/>
      <c r="C15" s="1"/>
      <c r="D15" s="1"/>
    </row>
    <row r="16" spans="2:10" ht="15.75" customHeight="1" thickBot="1" x14ac:dyDescent="0.25">
      <c r="B16" s="67" t="s">
        <v>7</v>
      </c>
      <c r="C16" s="63" t="s">
        <v>8</v>
      </c>
      <c r="D16" s="71"/>
      <c r="E16" s="69" t="s">
        <v>9</v>
      </c>
      <c r="F16" s="70"/>
      <c r="G16" s="63" t="s">
        <v>10</v>
      </c>
    </row>
    <row r="17" spans="1:10" ht="15" customHeight="1" thickBot="1" x14ac:dyDescent="0.25">
      <c r="B17" s="68"/>
      <c r="C17" s="2" t="s">
        <v>11</v>
      </c>
      <c r="D17" s="2" t="s">
        <v>12</v>
      </c>
      <c r="E17" s="2" t="s">
        <v>11</v>
      </c>
      <c r="F17" s="2" t="s">
        <v>12</v>
      </c>
      <c r="G17" s="64"/>
    </row>
    <row r="18" spans="1:10" ht="15.75" thickBot="1" x14ac:dyDescent="0.25">
      <c r="A18" s="28"/>
      <c r="B18" s="3" t="s">
        <v>13</v>
      </c>
      <c r="C18" s="50">
        <v>2</v>
      </c>
      <c r="D18" s="51">
        <v>0</v>
      </c>
      <c r="E18" s="4">
        <f>C18</f>
        <v>2</v>
      </c>
      <c r="F18" s="4">
        <f>D18</f>
        <v>0</v>
      </c>
      <c r="G18" s="46">
        <f>IFERROR(F18/E18,"-")</f>
        <v>0</v>
      </c>
      <c r="I18" s="28"/>
      <c r="J18" s="28"/>
    </row>
    <row r="19" spans="1:10" ht="15.75" thickBot="1" x14ac:dyDescent="0.25">
      <c r="A19" s="28">
        <v>1</v>
      </c>
      <c r="B19" s="3" t="s">
        <v>14</v>
      </c>
      <c r="C19" s="50">
        <f>COUNTIFS(Reclamos!$G:$G,Reporte!A19)</f>
        <v>2</v>
      </c>
      <c r="D19" s="50">
        <f>COUNTIFS(Reclamos!$H:$H,Reporte!A19)</f>
        <v>1</v>
      </c>
      <c r="E19" s="4">
        <f>C19+E18</f>
        <v>4</v>
      </c>
      <c r="F19" s="4">
        <f>D19+F18</f>
        <v>1</v>
      </c>
      <c r="G19" s="46">
        <f t="shared" ref="G19:G25" si="0">IFERROR(F19/E19,"-")</f>
        <v>0.25</v>
      </c>
      <c r="I19" s="28"/>
      <c r="J19" s="28"/>
    </row>
    <row r="20" spans="1:10" ht="15.75" thickBot="1" x14ac:dyDescent="0.25">
      <c r="A20" s="28">
        <v>2</v>
      </c>
      <c r="B20" s="3" t="s">
        <v>15</v>
      </c>
      <c r="C20" s="50">
        <f>COUNTIFS(Reclamos!$G:$G,Reporte!A20)</f>
        <v>3</v>
      </c>
      <c r="D20" s="50">
        <f>COUNTIFS(Reclamos!$H:$H,Reporte!A20)</f>
        <v>1</v>
      </c>
      <c r="E20" s="4">
        <f t="shared" ref="E20:E22" si="1">C20+E19</f>
        <v>7</v>
      </c>
      <c r="F20" s="4">
        <f t="shared" ref="F20:F30" si="2">D20+F19</f>
        <v>2</v>
      </c>
      <c r="G20" s="46">
        <f t="shared" si="0"/>
        <v>0.2857142857142857</v>
      </c>
      <c r="I20" s="28"/>
      <c r="J20" s="28"/>
    </row>
    <row r="21" spans="1:10" ht="15.75" thickBot="1" x14ac:dyDescent="0.25">
      <c r="A21" s="28">
        <v>3</v>
      </c>
      <c r="B21" s="3" t="s">
        <v>16</v>
      </c>
      <c r="C21" s="50">
        <f>COUNTIFS(Reclamos!$G:$G,Reporte!A21)</f>
        <v>2</v>
      </c>
      <c r="D21" s="50">
        <f>COUNTIFS(Reclamos!$H:$H,Reporte!A21)</f>
        <v>2</v>
      </c>
      <c r="E21" s="4">
        <f t="shared" si="1"/>
        <v>9</v>
      </c>
      <c r="F21" s="4">
        <f>D21+F20</f>
        <v>4</v>
      </c>
      <c r="G21" s="46">
        <f t="shared" si="0"/>
        <v>0.44444444444444442</v>
      </c>
      <c r="I21" s="28"/>
      <c r="J21" s="28"/>
    </row>
    <row r="22" spans="1:10" ht="15.75" thickBot="1" x14ac:dyDescent="0.25">
      <c r="A22" s="28">
        <v>4</v>
      </c>
      <c r="B22" s="3" t="s">
        <v>17</v>
      </c>
      <c r="C22" s="50">
        <f>COUNTIFS(Reclamos!$G:$G,Reporte!A22)</f>
        <v>4</v>
      </c>
      <c r="D22" s="50">
        <f>COUNTIFS(Reclamos!$H:$H,Reporte!A22)</f>
        <v>4</v>
      </c>
      <c r="E22" s="4">
        <f>C22+E21</f>
        <v>13</v>
      </c>
      <c r="F22" s="4">
        <f t="shared" ref="F22:F25" si="3">D22+F21</f>
        <v>8</v>
      </c>
      <c r="G22" s="46">
        <f t="shared" si="0"/>
        <v>0.61538461538461542</v>
      </c>
      <c r="I22" s="28"/>
      <c r="J22" s="28"/>
    </row>
    <row r="23" spans="1:10" ht="15.75" thickBot="1" x14ac:dyDescent="0.25">
      <c r="A23" s="28">
        <v>5</v>
      </c>
      <c r="B23" s="3" t="s">
        <v>18</v>
      </c>
      <c r="C23" s="50">
        <f>COUNTIFS(Reclamos!$G:$G,Reporte!A23)</f>
        <v>6</v>
      </c>
      <c r="D23" s="50">
        <f>COUNTIFS(Reclamos!$H:$H,Reporte!A23)</f>
        <v>1</v>
      </c>
      <c r="E23" s="4">
        <f t="shared" ref="E23:E25" si="4">C23+E22</f>
        <v>19</v>
      </c>
      <c r="F23" s="4">
        <f t="shared" si="3"/>
        <v>9</v>
      </c>
      <c r="G23" s="46">
        <f t="shared" si="0"/>
        <v>0.47368421052631576</v>
      </c>
      <c r="I23" s="28"/>
      <c r="J23" s="28"/>
    </row>
    <row r="24" spans="1:10" ht="15.75" thickBot="1" x14ac:dyDescent="0.25">
      <c r="A24" s="28">
        <v>6</v>
      </c>
      <c r="B24" s="3" t="s">
        <v>19</v>
      </c>
      <c r="C24" s="50">
        <f>COUNTIFS(Reclamos!$G:$G,Reporte!A24)</f>
        <v>3</v>
      </c>
      <c r="D24" s="50">
        <f>COUNTIFS(Reclamos!$H:$H,Reporte!A24)</f>
        <v>2</v>
      </c>
      <c r="E24" s="4">
        <f t="shared" si="4"/>
        <v>22</v>
      </c>
      <c r="F24" s="4">
        <f t="shared" si="3"/>
        <v>11</v>
      </c>
      <c r="G24" s="46">
        <f t="shared" si="0"/>
        <v>0.5</v>
      </c>
      <c r="I24" s="28"/>
      <c r="J24" s="28"/>
    </row>
    <row r="25" spans="1:10" ht="15.75" thickBot="1" x14ac:dyDescent="0.25">
      <c r="A25" s="28">
        <v>7</v>
      </c>
      <c r="B25" s="3" t="s">
        <v>20</v>
      </c>
      <c r="C25" s="50">
        <f>COUNTIFS(Reclamos!$G:$G,Reporte!A25)</f>
        <v>8</v>
      </c>
      <c r="D25" s="50">
        <f>COUNTIFS(Reclamos!$H:$H,Reporte!A25)</f>
        <v>7</v>
      </c>
      <c r="E25" s="4">
        <f t="shared" si="4"/>
        <v>30</v>
      </c>
      <c r="F25" s="4">
        <f t="shared" si="3"/>
        <v>18</v>
      </c>
      <c r="G25" s="46">
        <f t="shared" si="0"/>
        <v>0.6</v>
      </c>
      <c r="I25" s="28"/>
      <c r="J25" s="28"/>
    </row>
    <row r="26" spans="1:10" ht="15.75" thickBot="1" x14ac:dyDescent="0.25">
      <c r="A26" s="28">
        <v>8</v>
      </c>
      <c r="B26" s="3" t="s">
        <v>21</v>
      </c>
      <c r="C26" s="50">
        <f>COUNTIFS(Reclamos!$G:$G,Reporte!A26)</f>
        <v>0</v>
      </c>
      <c r="D26" s="50">
        <f>COUNTIFS(Reclamos!$H:$H,Reporte!A26)</f>
        <v>0</v>
      </c>
      <c r="E26" s="4"/>
      <c r="F26" s="4"/>
      <c r="G26" s="46"/>
      <c r="I26" s="28"/>
      <c r="J26" s="28"/>
    </row>
    <row r="27" spans="1:10" ht="15.75" thickBot="1" x14ac:dyDescent="0.25">
      <c r="A27" s="28">
        <v>9</v>
      </c>
      <c r="B27" s="3" t="s">
        <v>22</v>
      </c>
      <c r="C27" s="50">
        <f>COUNTIFS(Reclamos!$G:$G,Reporte!A27)</f>
        <v>0</v>
      </c>
      <c r="D27" s="50">
        <f>COUNTIFS(Reclamos!$H:$H,Reporte!A27)</f>
        <v>0</v>
      </c>
      <c r="E27" s="4"/>
      <c r="F27" s="4"/>
      <c r="G27" s="46"/>
      <c r="I27" s="28"/>
      <c r="J27" s="28"/>
    </row>
    <row r="28" spans="1:10" ht="15.75" thickBot="1" x14ac:dyDescent="0.25">
      <c r="A28" s="28">
        <v>10</v>
      </c>
      <c r="B28" s="3" t="s">
        <v>23</v>
      </c>
      <c r="C28" s="50">
        <f>COUNTIFS(Reclamos!$G:$G,Reporte!A28)</f>
        <v>0</v>
      </c>
      <c r="D28" s="50">
        <f>COUNTIFS(Reclamos!$H:$H,Reporte!A28)</f>
        <v>0</v>
      </c>
      <c r="E28" s="4"/>
      <c r="F28" s="4"/>
      <c r="G28" s="46"/>
      <c r="I28" s="28"/>
      <c r="J28" s="28"/>
    </row>
    <row r="29" spans="1:10" ht="15.75" thickBot="1" x14ac:dyDescent="0.25">
      <c r="A29" s="28">
        <v>11</v>
      </c>
      <c r="B29" s="3" t="s">
        <v>24</v>
      </c>
      <c r="C29" s="50">
        <f>COUNTIFS(Reclamos!$G:$G,Reporte!A29)</f>
        <v>0</v>
      </c>
      <c r="D29" s="50">
        <f>COUNTIFS(Reclamos!$H:$H,Reporte!A29)</f>
        <v>0</v>
      </c>
      <c r="E29" s="4"/>
      <c r="F29" s="4"/>
      <c r="G29" s="46"/>
      <c r="I29" s="28"/>
      <c r="J29" s="28"/>
    </row>
    <row r="30" spans="1:10" ht="15.75" thickBot="1" x14ac:dyDescent="0.25">
      <c r="A30" s="28">
        <v>12</v>
      </c>
      <c r="B30" s="3" t="s">
        <v>25</v>
      </c>
      <c r="C30" s="50">
        <f>COUNTIFS(Reclamos!$G:$G,Reporte!A30)</f>
        <v>0</v>
      </c>
      <c r="D30" s="50">
        <f>COUNTIFS(Reclamos!$H:$H,Reporte!A30)</f>
        <v>0</v>
      </c>
      <c r="E30" s="4"/>
      <c r="F30" s="4"/>
      <c r="G30" s="46"/>
      <c r="I30" s="28"/>
      <c r="J30" s="28"/>
    </row>
    <row r="31" spans="1:10" ht="15" thickBot="1" x14ac:dyDescent="0.25">
      <c r="B31" s="36" t="s">
        <v>26</v>
      </c>
      <c r="C31" s="37">
        <f>SUM(C18:C30)</f>
        <v>30</v>
      </c>
      <c r="D31" s="37">
        <f>SUM(D19:D30)</f>
        <v>18</v>
      </c>
      <c r="E31" s="38">
        <f>C31</f>
        <v>30</v>
      </c>
      <c r="F31" s="38">
        <f>D31</f>
        <v>18</v>
      </c>
    </row>
    <row r="32" spans="1:10" ht="15" x14ac:dyDescent="0.2">
      <c r="B32" s="1"/>
      <c r="C32" s="1"/>
      <c r="D32" s="1"/>
    </row>
    <row r="33" spans="2:6" ht="15" x14ac:dyDescent="0.2">
      <c r="B33" s="5"/>
      <c r="C33" s="5"/>
      <c r="D33" s="5"/>
    </row>
    <row r="34" spans="2:6" ht="15.75" thickBot="1" x14ac:dyDescent="0.25">
      <c r="B34" s="1"/>
      <c r="C34" s="1"/>
      <c r="D34" s="1"/>
    </row>
    <row r="35" spans="2:6" ht="14.25" customHeight="1" thickBot="1" x14ac:dyDescent="0.25">
      <c r="D35" s="13" t="s">
        <v>27</v>
      </c>
      <c r="E35" s="35"/>
      <c r="F35" s="39">
        <f>F31</f>
        <v>18</v>
      </c>
    </row>
    <row r="36" spans="2:6" ht="15.75" thickBot="1" x14ac:dyDescent="0.25">
      <c r="C36" s="13"/>
      <c r="D36" s="13" t="s">
        <v>28</v>
      </c>
      <c r="E36" s="35"/>
      <c r="F36" s="39">
        <f>E31</f>
        <v>30</v>
      </c>
    </row>
    <row r="37" spans="2:6" ht="15" thickBot="1" x14ac:dyDescent="0.25">
      <c r="B37" s="13"/>
      <c r="C37" s="13"/>
      <c r="D37" s="13"/>
      <c r="E37" s="35"/>
    </row>
    <row r="38" spans="2:6" ht="15.75" thickBot="1" x14ac:dyDescent="0.25">
      <c r="B38" s="13" t="s">
        <v>29</v>
      </c>
      <c r="D38" s="13"/>
      <c r="E38" s="35"/>
      <c r="F38" s="29">
        <f>F35/F36</f>
        <v>0.6</v>
      </c>
    </row>
    <row r="39" spans="2:6" ht="15" thickBot="1" x14ac:dyDescent="0.25">
      <c r="B39" s="13"/>
      <c r="C39" s="13"/>
      <c r="D39" s="13"/>
      <c r="E39" s="35"/>
    </row>
    <row r="40" spans="2:6" ht="15.75" thickBot="1" x14ac:dyDescent="0.25">
      <c r="C40" s="12"/>
      <c r="D40" s="12" t="s">
        <v>30</v>
      </c>
      <c r="E40" s="13"/>
      <c r="F40" s="29">
        <v>0.85</v>
      </c>
    </row>
    <row r="41" spans="2:6" ht="15" x14ac:dyDescent="0.2">
      <c r="B41" s="6"/>
      <c r="C41" s="6"/>
      <c r="D41" s="6"/>
    </row>
    <row r="42" spans="2:6" ht="15" x14ac:dyDescent="0.2">
      <c r="B42" s="6"/>
      <c r="C42" s="6"/>
      <c r="D42" s="6"/>
    </row>
    <row r="43" spans="2:6" ht="15" x14ac:dyDescent="0.2">
      <c r="B43" s="8"/>
      <c r="C43" s="8"/>
      <c r="D43" s="8"/>
    </row>
    <row r="44" spans="2:6" ht="15" x14ac:dyDescent="0.2">
      <c r="B44" s="8"/>
      <c r="D44" s="8" t="s">
        <v>31</v>
      </c>
    </row>
    <row r="45" spans="2:6" ht="15" x14ac:dyDescent="0.2">
      <c r="B45" s="14"/>
      <c r="D45" s="8" t="s">
        <v>32</v>
      </c>
    </row>
  </sheetData>
  <mergeCells count="6">
    <mergeCell ref="G16:G17"/>
    <mergeCell ref="B6:F6"/>
    <mergeCell ref="B5:F5"/>
    <mergeCell ref="B16:B17"/>
    <mergeCell ref="E16:F16"/>
    <mergeCell ref="C16:D16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ED79-B9E1-4BD9-8F5B-96F4F7D4BF08}">
  <dimension ref="A1:J79"/>
  <sheetViews>
    <sheetView showGridLines="0" topLeftCell="A5" workbookViewId="0">
      <selection activeCell="B36" sqref="B36"/>
    </sheetView>
  </sheetViews>
  <sheetFormatPr baseColWidth="10" defaultColWidth="11.42578125" defaultRowHeight="15" x14ac:dyDescent="0.25"/>
  <cols>
    <col min="1" max="1" width="7.85546875" customWidth="1"/>
    <col min="2" max="2" width="94" bestFit="1" customWidth="1"/>
    <col min="3" max="3" width="15.85546875" style="44" bestFit="1" customWidth="1"/>
    <col min="4" max="4" width="27.28515625" style="44" bestFit="1" customWidth="1"/>
    <col min="5" max="5" width="20.42578125" style="42" bestFit="1" customWidth="1"/>
    <col min="6" max="6" width="14.85546875" bestFit="1" customWidth="1"/>
    <col min="7" max="8" width="11.42578125" customWidth="1"/>
    <col min="9" max="10" width="11.42578125" style="27"/>
  </cols>
  <sheetData>
    <row r="1" spans="1:8" x14ac:dyDescent="0.25">
      <c r="A1" s="15" t="s">
        <v>33</v>
      </c>
      <c r="B1" s="15" t="s">
        <v>34</v>
      </c>
      <c r="C1" s="43" t="s">
        <v>35</v>
      </c>
      <c r="D1" s="43" t="s">
        <v>36</v>
      </c>
      <c r="E1" s="41" t="s">
        <v>37</v>
      </c>
      <c r="F1" s="15" t="s">
        <v>38</v>
      </c>
      <c r="G1" s="26"/>
      <c r="H1" s="26"/>
    </row>
    <row r="2" spans="1:8" x14ac:dyDescent="0.25">
      <c r="A2" s="57">
        <v>6219</v>
      </c>
      <c r="B2" s="16" t="s">
        <v>90</v>
      </c>
      <c r="C2" s="53">
        <v>44511</v>
      </c>
      <c r="D2" s="25">
        <v>44586</v>
      </c>
      <c r="E2" s="24">
        <v>140</v>
      </c>
      <c r="F2" s="24" t="s">
        <v>65</v>
      </c>
      <c r="G2" s="27"/>
      <c r="H2" s="27">
        <f>IF(D2&lt;&gt;"",MONTH(D2),"")</f>
        <v>1</v>
      </c>
    </row>
    <row r="3" spans="1:8" x14ac:dyDescent="0.25">
      <c r="A3" s="56">
        <v>6169</v>
      </c>
      <c r="B3" s="16" t="s">
        <v>90</v>
      </c>
      <c r="C3" s="55">
        <v>44560</v>
      </c>
      <c r="D3" s="60">
        <v>44595</v>
      </c>
      <c r="E3" s="24">
        <v>163</v>
      </c>
      <c r="F3" s="24" t="s">
        <v>65</v>
      </c>
      <c r="G3" s="27"/>
      <c r="H3" s="27">
        <f t="shared" ref="H3:H14" si="0">IF(D3&lt;&gt;"",MONTH(D3),"")</f>
        <v>2</v>
      </c>
    </row>
    <row r="4" spans="1:8" x14ac:dyDescent="0.25">
      <c r="A4" s="56">
        <v>6172</v>
      </c>
      <c r="B4" s="16" t="s">
        <v>90</v>
      </c>
      <c r="C4" s="55">
        <v>44565</v>
      </c>
      <c r="D4" s="61">
        <v>44698</v>
      </c>
      <c r="E4" s="24">
        <v>683</v>
      </c>
      <c r="F4" s="24" t="s">
        <v>65</v>
      </c>
      <c r="G4" s="27">
        <f>IF(C4&lt;&gt;"",MONTH(C4),"")</f>
        <v>1</v>
      </c>
      <c r="H4" s="27">
        <f t="shared" si="0"/>
        <v>5</v>
      </c>
    </row>
    <row r="5" spans="1:8" x14ac:dyDescent="0.25">
      <c r="A5" s="56">
        <v>6185</v>
      </c>
      <c r="B5" s="16" t="s">
        <v>90</v>
      </c>
      <c r="C5" s="55">
        <v>44575</v>
      </c>
      <c r="D5" s="60">
        <v>44630</v>
      </c>
      <c r="E5" s="52">
        <v>371</v>
      </c>
      <c r="F5" s="24" t="s">
        <v>65</v>
      </c>
      <c r="G5" s="27">
        <f t="shared" ref="G5:G68" si="1">IF(C5&lt;&gt;"",MONTH(C5),"")</f>
        <v>1</v>
      </c>
      <c r="H5" s="27">
        <f t="shared" si="0"/>
        <v>3</v>
      </c>
    </row>
    <row r="6" spans="1:8" x14ac:dyDescent="0.25">
      <c r="A6" s="56">
        <v>6208</v>
      </c>
      <c r="B6" s="16" t="s">
        <v>90</v>
      </c>
      <c r="C6" s="55">
        <v>44601</v>
      </c>
      <c r="D6" s="60">
        <v>44648</v>
      </c>
      <c r="E6" s="52">
        <v>478</v>
      </c>
      <c r="F6" s="24" t="s">
        <v>65</v>
      </c>
      <c r="G6" s="27">
        <f t="shared" si="1"/>
        <v>2</v>
      </c>
      <c r="H6" s="27">
        <f t="shared" si="0"/>
        <v>3</v>
      </c>
    </row>
    <row r="7" spans="1:8" x14ac:dyDescent="0.25">
      <c r="A7" s="56">
        <v>6210</v>
      </c>
      <c r="B7" s="16" t="s">
        <v>90</v>
      </c>
      <c r="C7" s="55">
        <v>44602</v>
      </c>
      <c r="D7" s="60">
        <v>44679</v>
      </c>
      <c r="E7" s="52">
        <v>609</v>
      </c>
      <c r="F7" s="24" t="s">
        <v>65</v>
      </c>
      <c r="G7" s="27">
        <f t="shared" si="1"/>
        <v>2</v>
      </c>
      <c r="H7" s="27">
        <f t="shared" si="0"/>
        <v>4</v>
      </c>
    </row>
    <row r="8" spans="1:8" x14ac:dyDescent="0.25">
      <c r="A8" s="56">
        <v>6218</v>
      </c>
      <c r="B8" s="16" t="s">
        <v>90</v>
      </c>
      <c r="C8" s="55">
        <v>44608</v>
      </c>
      <c r="D8" s="60">
        <v>44658</v>
      </c>
      <c r="E8" s="52">
        <v>517</v>
      </c>
      <c r="F8" s="24" t="s">
        <v>65</v>
      </c>
      <c r="G8" s="27">
        <f t="shared" si="1"/>
        <v>2</v>
      </c>
      <c r="H8" s="27">
        <f t="shared" si="0"/>
        <v>4</v>
      </c>
    </row>
    <row r="9" spans="1:8" x14ac:dyDescent="0.25">
      <c r="A9" s="56">
        <v>6230</v>
      </c>
      <c r="B9" s="16" t="s">
        <v>90</v>
      </c>
      <c r="C9" s="55">
        <v>44621</v>
      </c>
      <c r="D9" s="60">
        <v>44671</v>
      </c>
      <c r="E9" s="52">
        <v>562</v>
      </c>
      <c r="F9" s="24" t="s">
        <v>65</v>
      </c>
      <c r="G9" s="27">
        <f t="shared" si="1"/>
        <v>3</v>
      </c>
      <c r="H9" s="27">
        <f t="shared" si="0"/>
        <v>4</v>
      </c>
    </row>
    <row r="10" spans="1:8" x14ac:dyDescent="0.25">
      <c r="A10" s="56">
        <v>6238</v>
      </c>
      <c r="B10" s="16" t="s">
        <v>90</v>
      </c>
      <c r="C10" s="54">
        <v>44623</v>
      </c>
      <c r="D10" s="60">
        <v>44658</v>
      </c>
      <c r="E10" s="52">
        <v>514</v>
      </c>
      <c r="F10" s="24" t="s">
        <v>65</v>
      </c>
      <c r="G10" s="27">
        <f t="shared" si="1"/>
        <v>3</v>
      </c>
      <c r="H10" s="27">
        <f t="shared" si="0"/>
        <v>4</v>
      </c>
    </row>
    <row r="11" spans="1:8" x14ac:dyDescent="0.25">
      <c r="A11" s="56">
        <v>6290</v>
      </c>
      <c r="B11" s="16" t="s">
        <v>90</v>
      </c>
      <c r="C11" s="55">
        <v>44670</v>
      </c>
      <c r="D11" s="60">
        <v>44743</v>
      </c>
      <c r="E11" s="24">
        <v>896</v>
      </c>
      <c r="F11" s="24" t="s">
        <v>65</v>
      </c>
      <c r="G11" s="27">
        <f t="shared" si="1"/>
        <v>4</v>
      </c>
      <c r="H11" s="27">
        <f t="shared" si="0"/>
        <v>7</v>
      </c>
    </row>
    <row r="12" spans="1:8" x14ac:dyDescent="0.25">
      <c r="A12" s="56">
        <v>6294</v>
      </c>
      <c r="B12" s="16" t="s">
        <v>90</v>
      </c>
      <c r="C12" s="55">
        <v>44673</v>
      </c>
      <c r="D12" s="60">
        <v>44748</v>
      </c>
      <c r="E12" s="24">
        <v>938</v>
      </c>
      <c r="F12" s="24" t="s">
        <v>65</v>
      </c>
      <c r="G12" s="27">
        <f t="shared" si="1"/>
        <v>4</v>
      </c>
      <c r="H12" s="27">
        <f t="shared" si="0"/>
        <v>7</v>
      </c>
    </row>
    <row r="13" spans="1:8" x14ac:dyDescent="0.25">
      <c r="A13" s="56">
        <v>6296</v>
      </c>
      <c r="B13" s="16" t="s">
        <v>90</v>
      </c>
      <c r="C13" s="55">
        <v>44676</v>
      </c>
      <c r="D13" s="60">
        <v>44750</v>
      </c>
      <c r="E13" s="24">
        <v>955</v>
      </c>
      <c r="F13" s="24" t="s">
        <v>65</v>
      </c>
      <c r="G13" s="27">
        <f t="shared" si="1"/>
        <v>4</v>
      </c>
      <c r="H13" s="27">
        <f t="shared" si="0"/>
        <v>7</v>
      </c>
    </row>
    <row r="14" spans="1:8" x14ac:dyDescent="0.25">
      <c r="A14" s="56">
        <v>6298</v>
      </c>
      <c r="B14" s="16" t="s">
        <v>90</v>
      </c>
      <c r="C14" s="55">
        <v>44677</v>
      </c>
      <c r="D14" s="60">
        <v>44753</v>
      </c>
      <c r="E14" s="24">
        <v>960</v>
      </c>
      <c r="F14" s="24" t="s">
        <v>65</v>
      </c>
      <c r="G14" s="27">
        <f t="shared" si="1"/>
        <v>4</v>
      </c>
      <c r="H14" s="27">
        <f t="shared" si="0"/>
        <v>7</v>
      </c>
    </row>
    <row r="15" spans="1:8" x14ac:dyDescent="0.25">
      <c r="A15" s="56">
        <v>6325</v>
      </c>
      <c r="B15" s="16" t="s">
        <v>90</v>
      </c>
      <c r="C15" s="55">
        <v>44690</v>
      </c>
      <c r="D15" s="60">
        <v>44764</v>
      </c>
      <c r="E15" s="24">
        <v>1021</v>
      </c>
      <c r="F15" s="24" t="s">
        <v>65</v>
      </c>
      <c r="G15" s="27">
        <f t="shared" si="1"/>
        <v>5</v>
      </c>
      <c r="H15" s="27">
        <f t="shared" ref="H15:H78" si="2">IF(D15&lt;&gt;"",MONTH(D15),"")</f>
        <v>7</v>
      </c>
    </row>
    <row r="16" spans="1:8" x14ac:dyDescent="0.25">
      <c r="A16" s="56">
        <v>6334</v>
      </c>
      <c r="B16" s="16" t="s">
        <v>90</v>
      </c>
      <c r="C16" s="25">
        <v>44698</v>
      </c>
      <c r="D16" s="25">
        <v>44771</v>
      </c>
      <c r="E16" s="24">
        <v>1067</v>
      </c>
      <c r="F16" s="62" t="s">
        <v>65</v>
      </c>
      <c r="G16" s="27">
        <f t="shared" si="1"/>
        <v>5</v>
      </c>
      <c r="H16" s="27">
        <f t="shared" si="2"/>
        <v>7</v>
      </c>
    </row>
    <row r="17" spans="1:10" x14ac:dyDescent="0.25">
      <c r="A17" s="56">
        <v>6342</v>
      </c>
      <c r="B17" s="16" t="s">
        <v>90</v>
      </c>
      <c r="C17" s="25">
        <v>44697</v>
      </c>
      <c r="D17" s="25">
        <v>44722</v>
      </c>
      <c r="E17" s="24">
        <v>816</v>
      </c>
      <c r="F17" s="62" t="s">
        <v>65</v>
      </c>
      <c r="G17" s="27">
        <f t="shared" si="1"/>
        <v>5</v>
      </c>
      <c r="H17" s="27">
        <f t="shared" si="2"/>
        <v>6</v>
      </c>
    </row>
    <row r="18" spans="1:10" x14ac:dyDescent="0.25">
      <c r="A18" s="56">
        <v>6343</v>
      </c>
      <c r="B18" s="16" t="s">
        <v>90</v>
      </c>
      <c r="C18" s="25">
        <v>44704</v>
      </c>
      <c r="D18" s="25"/>
      <c r="E18" s="24"/>
      <c r="F18" s="62" t="s">
        <v>63</v>
      </c>
      <c r="G18" s="27">
        <f t="shared" si="1"/>
        <v>5</v>
      </c>
      <c r="H18" s="27" t="str">
        <f t="shared" si="2"/>
        <v/>
      </c>
    </row>
    <row r="19" spans="1:10" x14ac:dyDescent="0.25">
      <c r="A19" s="56">
        <v>6356</v>
      </c>
      <c r="B19" s="16" t="s">
        <v>90</v>
      </c>
      <c r="C19" s="25">
        <v>44711</v>
      </c>
      <c r="D19" s="25">
        <v>44721</v>
      </c>
      <c r="E19" s="24">
        <v>796</v>
      </c>
      <c r="F19" s="62" t="s">
        <v>65</v>
      </c>
      <c r="G19" s="27">
        <f t="shared" si="1"/>
        <v>5</v>
      </c>
      <c r="H19" s="27">
        <f t="shared" si="2"/>
        <v>6</v>
      </c>
    </row>
    <row r="20" spans="1:10" x14ac:dyDescent="0.25">
      <c r="A20" s="76">
        <v>6360</v>
      </c>
      <c r="B20" s="16" t="s">
        <v>90</v>
      </c>
      <c r="C20" s="25">
        <v>44712</v>
      </c>
      <c r="D20" s="25"/>
      <c r="E20" s="24"/>
      <c r="F20" s="62" t="s">
        <v>63</v>
      </c>
      <c r="G20" s="27">
        <f t="shared" si="1"/>
        <v>5</v>
      </c>
      <c r="H20" s="27" t="str">
        <f t="shared" si="2"/>
        <v/>
      </c>
    </row>
    <row r="21" spans="1:10" x14ac:dyDescent="0.25">
      <c r="A21" s="76">
        <v>6362</v>
      </c>
      <c r="B21" s="16" t="s">
        <v>90</v>
      </c>
      <c r="C21" s="25">
        <v>44717</v>
      </c>
      <c r="D21" s="25"/>
      <c r="E21" s="24"/>
      <c r="F21" s="62" t="s">
        <v>63</v>
      </c>
      <c r="G21" s="27">
        <f t="shared" si="1"/>
        <v>6</v>
      </c>
      <c r="H21" s="27" t="str">
        <f t="shared" si="2"/>
        <v/>
      </c>
    </row>
    <row r="22" spans="1:10" s="80" customFormat="1" x14ac:dyDescent="0.25">
      <c r="A22" s="76">
        <v>6378</v>
      </c>
      <c r="B22" s="78" t="s">
        <v>90</v>
      </c>
      <c r="C22" s="79">
        <v>44726</v>
      </c>
      <c r="D22" s="79">
        <v>44747</v>
      </c>
      <c r="E22" s="62">
        <v>1021</v>
      </c>
      <c r="F22" s="62" t="s">
        <v>65</v>
      </c>
      <c r="G22" s="27">
        <f t="shared" si="1"/>
        <v>6</v>
      </c>
      <c r="H22" s="27">
        <f t="shared" si="2"/>
        <v>7</v>
      </c>
      <c r="I22" s="81"/>
      <c r="J22" s="81"/>
    </row>
    <row r="23" spans="1:10" x14ac:dyDescent="0.25">
      <c r="A23" s="76">
        <v>6391</v>
      </c>
      <c r="B23" s="16" t="s">
        <v>90</v>
      </c>
      <c r="C23" s="25">
        <v>44742</v>
      </c>
      <c r="D23" s="25"/>
      <c r="E23" s="24"/>
      <c r="F23" s="62" t="s">
        <v>63</v>
      </c>
      <c r="G23" s="27">
        <f t="shared" si="1"/>
        <v>6</v>
      </c>
      <c r="H23" s="27" t="str">
        <f t="shared" si="2"/>
        <v/>
      </c>
    </row>
    <row r="24" spans="1:10" x14ac:dyDescent="0.25">
      <c r="A24" s="76">
        <v>6394</v>
      </c>
      <c r="B24" s="16" t="s">
        <v>90</v>
      </c>
      <c r="C24" s="25">
        <v>44743</v>
      </c>
      <c r="D24" s="25"/>
      <c r="E24" s="24"/>
      <c r="F24" s="62" t="s">
        <v>63</v>
      </c>
      <c r="G24" s="27">
        <f t="shared" si="1"/>
        <v>7</v>
      </c>
      <c r="H24" s="27" t="str">
        <f t="shared" si="2"/>
        <v/>
      </c>
    </row>
    <row r="25" spans="1:10" x14ac:dyDescent="0.25">
      <c r="A25" s="76">
        <v>6396</v>
      </c>
      <c r="B25" s="16" t="s">
        <v>90</v>
      </c>
      <c r="C25" s="25">
        <v>44745</v>
      </c>
      <c r="D25" s="25"/>
      <c r="E25" s="24"/>
      <c r="F25" s="62" t="s">
        <v>63</v>
      </c>
      <c r="G25" s="27">
        <f t="shared" si="1"/>
        <v>7</v>
      </c>
      <c r="H25" s="27" t="str">
        <f t="shared" si="2"/>
        <v/>
      </c>
    </row>
    <row r="26" spans="1:10" x14ac:dyDescent="0.25">
      <c r="A26" s="76">
        <v>6397</v>
      </c>
      <c r="B26" s="16" t="s">
        <v>90</v>
      </c>
      <c r="C26" s="25">
        <v>44745</v>
      </c>
      <c r="D26" s="25"/>
      <c r="E26" s="24"/>
      <c r="F26" s="62" t="s">
        <v>63</v>
      </c>
      <c r="G26" s="27">
        <f t="shared" si="1"/>
        <v>7</v>
      </c>
      <c r="H26" s="27" t="str">
        <f t="shared" si="2"/>
        <v/>
      </c>
    </row>
    <row r="27" spans="1:10" x14ac:dyDescent="0.25">
      <c r="A27" s="76">
        <v>6398</v>
      </c>
      <c r="B27" s="16" t="s">
        <v>90</v>
      </c>
      <c r="C27" s="25">
        <v>44745</v>
      </c>
      <c r="D27" s="25"/>
      <c r="E27" s="24"/>
      <c r="F27" s="62" t="s">
        <v>63</v>
      </c>
      <c r="G27" s="27">
        <f t="shared" si="1"/>
        <v>7</v>
      </c>
      <c r="H27" s="27" t="str">
        <f t="shared" si="2"/>
        <v/>
      </c>
    </row>
    <row r="28" spans="1:10" x14ac:dyDescent="0.25">
      <c r="A28" s="76">
        <v>6399</v>
      </c>
      <c r="B28" s="16" t="s">
        <v>90</v>
      </c>
      <c r="C28" s="25">
        <v>44746</v>
      </c>
      <c r="D28" s="25"/>
      <c r="E28" s="24"/>
      <c r="F28" s="62" t="s">
        <v>63</v>
      </c>
      <c r="G28" s="27">
        <f t="shared" si="1"/>
        <v>7</v>
      </c>
      <c r="H28" s="27" t="str">
        <f t="shared" si="2"/>
        <v/>
      </c>
    </row>
    <row r="29" spans="1:10" x14ac:dyDescent="0.25">
      <c r="A29" s="77">
        <v>6415</v>
      </c>
      <c r="B29" s="16" t="s">
        <v>90</v>
      </c>
      <c r="C29" s="25">
        <v>44755</v>
      </c>
      <c r="D29" s="25"/>
      <c r="E29" s="24"/>
      <c r="F29" s="62" t="s">
        <v>63</v>
      </c>
      <c r="G29" s="27">
        <f t="shared" si="1"/>
        <v>7</v>
      </c>
      <c r="H29" s="27" t="str">
        <f t="shared" si="2"/>
        <v/>
      </c>
    </row>
    <row r="30" spans="1:10" x14ac:dyDescent="0.25">
      <c r="A30" s="77">
        <v>6425</v>
      </c>
      <c r="B30" s="16" t="s">
        <v>90</v>
      </c>
      <c r="C30" s="25">
        <v>44754</v>
      </c>
      <c r="D30" s="25"/>
      <c r="E30" s="24"/>
      <c r="F30" s="62" t="s">
        <v>63</v>
      </c>
      <c r="G30" s="27">
        <f t="shared" si="1"/>
        <v>7</v>
      </c>
      <c r="H30" s="27" t="str">
        <f t="shared" si="2"/>
        <v/>
      </c>
    </row>
    <row r="31" spans="1:10" x14ac:dyDescent="0.25">
      <c r="A31" s="56">
        <v>6447</v>
      </c>
      <c r="B31" s="16" t="s">
        <v>90</v>
      </c>
      <c r="C31" s="25">
        <v>44771</v>
      </c>
      <c r="D31" s="25"/>
      <c r="E31" s="24"/>
      <c r="F31" s="24" t="s">
        <v>63</v>
      </c>
      <c r="G31" s="27">
        <f t="shared" si="1"/>
        <v>7</v>
      </c>
      <c r="H31" s="27" t="str">
        <f t="shared" si="2"/>
        <v/>
      </c>
    </row>
    <row r="32" spans="1:10" x14ac:dyDescent="0.25">
      <c r="G32" s="27" t="str">
        <f t="shared" si="1"/>
        <v/>
      </c>
      <c r="H32" s="27" t="str">
        <f t="shared" si="2"/>
        <v/>
      </c>
    </row>
    <row r="33" spans="1:8" x14ac:dyDescent="0.25">
      <c r="A33" s="45" t="s">
        <v>67</v>
      </c>
      <c r="G33" s="27" t="str">
        <f t="shared" si="1"/>
        <v/>
      </c>
      <c r="H33" s="27" t="str">
        <f t="shared" si="2"/>
        <v/>
      </c>
    </row>
    <row r="34" spans="1:8" x14ac:dyDescent="0.25">
      <c r="A34" s="17" t="s">
        <v>94</v>
      </c>
      <c r="G34" s="27" t="str">
        <f t="shared" si="1"/>
        <v/>
      </c>
      <c r="H34" s="27" t="str">
        <f t="shared" si="2"/>
        <v/>
      </c>
    </row>
    <row r="35" spans="1:8" x14ac:dyDescent="0.25">
      <c r="G35" s="27" t="str">
        <f t="shared" si="1"/>
        <v/>
      </c>
      <c r="H35" s="27" t="str">
        <f t="shared" si="2"/>
        <v/>
      </c>
    </row>
    <row r="36" spans="1:8" x14ac:dyDescent="0.25">
      <c r="G36" s="27" t="str">
        <f t="shared" si="1"/>
        <v/>
      </c>
      <c r="H36" s="27" t="str">
        <f t="shared" si="2"/>
        <v/>
      </c>
    </row>
    <row r="37" spans="1:8" x14ac:dyDescent="0.25">
      <c r="G37" s="27" t="str">
        <f t="shared" si="1"/>
        <v/>
      </c>
      <c r="H37" s="27" t="str">
        <f t="shared" si="2"/>
        <v/>
      </c>
    </row>
    <row r="38" spans="1:8" x14ac:dyDescent="0.25">
      <c r="G38" s="27" t="str">
        <f t="shared" si="1"/>
        <v/>
      </c>
      <c r="H38" s="27" t="str">
        <f t="shared" si="2"/>
        <v/>
      </c>
    </row>
    <row r="39" spans="1:8" x14ac:dyDescent="0.25">
      <c r="G39" s="27" t="str">
        <f t="shared" si="1"/>
        <v/>
      </c>
      <c r="H39" s="27" t="str">
        <f t="shared" si="2"/>
        <v/>
      </c>
    </row>
    <row r="40" spans="1:8" x14ac:dyDescent="0.25">
      <c r="G40" s="27" t="str">
        <f t="shared" si="1"/>
        <v/>
      </c>
      <c r="H40" s="27" t="str">
        <f t="shared" si="2"/>
        <v/>
      </c>
    </row>
    <row r="41" spans="1:8" x14ac:dyDescent="0.25">
      <c r="G41" s="27" t="str">
        <f t="shared" si="1"/>
        <v/>
      </c>
      <c r="H41" s="27" t="str">
        <f t="shared" si="2"/>
        <v/>
      </c>
    </row>
    <row r="42" spans="1:8" x14ac:dyDescent="0.25">
      <c r="G42" s="27" t="str">
        <f t="shared" si="1"/>
        <v/>
      </c>
      <c r="H42" s="27" t="str">
        <f t="shared" si="2"/>
        <v/>
      </c>
    </row>
    <row r="43" spans="1:8" x14ac:dyDescent="0.25">
      <c r="G43" s="27" t="str">
        <f t="shared" si="1"/>
        <v/>
      </c>
      <c r="H43" s="27" t="str">
        <f t="shared" si="2"/>
        <v/>
      </c>
    </row>
    <row r="44" spans="1:8" x14ac:dyDescent="0.25">
      <c r="G44" s="27" t="str">
        <f t="shared" si="1"/>
        <v/>
      </c>
      <c r="H44" s="27" t="str">
        <f t="shared" si="2"/>
        <v/>
      </c>
    </row>
    <row r="45" spans="1:8" x14ac:dyDescent="0.25">
      <c r="G45" s="27" t="str">
        <f t="shared" si="1"/>
        <v/>
      </c>
      <c r="H45" s="27" t="str">
        <f t="shared" si="2"/>
        <v/>
      </c>
    </row>
    <row r="46" spans="1:8" x14ac:dyDescent="0.25">
      <c r="G46" s="27" t="str">
        <f t="shared" si="1"/>
        <v/>
      </c>
      <c r="H46" s="27" t="str">
        <f t="shared" si="2"/>
        <v/>
      </c>
    </row>
    <row r="47" spans="1:8" x14ac:dyDescent="0.25">
      <c r="G47" s="27" t="str">
        <f t="shared" si="1"/>
        <v/>
      </c>
      <c r="H47" s="27" t="str">
        <f t="shared" si="2"/>
        <v/>
      </c>
    </row>
    <row r="48" spans="1:8" x14ac:dyDescent="0.25">
      <c r="G48" s="27" t="str">
        <f t="shared" si="1"/>
        <v/>
      </c>
      <c r="H48" s="27" t="str">
        <f t="shared" si="2"/>
        <v/>
      </c>
    </row>
    <row r="49" spans="7:8" x14ac:dyDescent="0.25">
      <c r="G49" s="27" t="str">
        <f t="shared" si="1"/>
        <v/>
      </c>
      <c r="H49" s="27" t="str">
        <f t="shared" si="2"/>
        <v/>
      </c>
    </row>
    <row r="50" spans="7:8" x14ac:dyDescent="0.25">
      <c r="G50" s="27" t="str">
        <f t="shared" si="1"/>
        <v/>
      </c>
      <c r="H50" s="27" t="str">
        <f t="shared" si="2"/>
        <v/>
      </c>
    </row>
    <row r="51" spans="7:8" x14ac:dyDescent="0.25">
      <c r="G51" s="27" t="str">
        <f t="shared" si="1"/>
        <v/>
      </c>
      <c r="H51" s="27" t="str">
        <f t="shared" si="2"/>
        <v/>
      </c>
    </row>
    <row r="52" spans="7:8" x14ac:dyDescent="0.25">
      <c r="G52" s="27" t="str">
        <f t="shared" si="1"/>
        <v/>
      </c>
      <c r="H52" s="27" t="str">
        <f t="shared" si="2"/>
        <v/>
      </c>
    </row>
    <row r="53" spans="7:8" x14ac:dyDescent="0.25">
      <c r="G53" s="27" t="str">
        <f t="shared" si="1"/>
        <v/>
      </c>
      <c r="H53" s="27" t="str">
        <f t="shared" si="2"/>
        <v/>
      </c>
    </row>
    <row r="54" spans="7:8" x14ac:dyDescent="0.25">
      <c r="G54" s="27" t="str">
        <f t="shared" si="1"/>
        <v/>
      </c>
      <c r="H54" s="27" t="str">
        <f t="shared" si="2"/>
        <v/>
      </c>
    </row>
    <row r="55" spans="7:8" x14ac:dyDescent="0.25">
      <c r="G55" s="27" t="str">
        <f t="shared" si="1"/>
        <v/>
      </c>
      <c r="H55" s="27" t="str">
        <f t="shared" si="2"/>
        <v/>
      </c>
    </row>
    <row r="56" spans="7:8" x14ac:dyDescent="0.25">
      <c r="G56" s="27" t="str">
        <f t="shared" si="1"/>
        <v/>
      </c>
      <c r="H56" s="27" t="str">
        <f t="shared" si="2"/>
        <v/>
      </c>
    </row>
    <row r="57" spans="7:8" x14ac:dyDescent="0.25">
      <c r="G57" s="27" t="str">
        <f t="shared" si="1"/>
        <v/>
      </c>
      <c r="H57" s="27" t="str">
        <f t="shared" si="2"/>
        <v/>
      </c>
    </row>
    <row r="58" spans="7:8" x14ac:dyDescent="0.25">
      <c r="G58" s="27" t="str">
        <f t="shared" si="1"/>
        <v/>
      </c>
      <c r="H58" s="27" t="str">
        <f t="shared" si="2"/>
        <v/>
      </c>
    </row>
    <row r="59" spans="7:8" x14ac:dyDescent="0.25">
      <c r="G59" s="27" t="str">
        <f t="shared" si="1"/>
        <v/>
      </c>
      <c r="H59" s="27" t="str">
        <f t="shared" si="2"/>
        <v/>
      </c>
    </row>
    <row r="60" spans="7:8" x14ac:dyDescent="0.25">
      <c r="G60" s="27" t="str">
        <f t="shared" si="1"/>
        <v/>
      </c>
      <c r="H60" s="27" t="str">
        <f t="shared" si="2"/>
        <v/>
      </c>
    </row>
    <row r="61" spans="7:8" x14ac:dyDescent="0.25">
      <c r="G61" s="27" t="str">
        <f t="shared" si="1"/>
        <v/>
      </c>
      <c r="H61" s="27" t="str">
        <f t="shared" si="2"/>
        <v/>
      </c>
    </row>
    <row r="62" spans="7:8" x14ac:dyDescent="0.25">
      <c r="G62" s="27" t="str">
        <f t="shared" si="1"/>
        <v/>
      </c>
      <c r="H62" s="27" t="str">
        <f t="shared" si="2"/>
        <v/>
      </c>
    </row>
    <row r="63" spans="7:8" x14ac:dyDescent="0.25">
      <c r="G63" s="27" t="str">
        <f t="shared" si="1"/>
        <v/>
      </c>
      <c r="H63" s="27" t="str">
        <f t="shared" si="2"/>
        <v/>
      </c>
    </row>
    <row r="64" spans="7:8" x14ac:dyDescent="0.25">
      <c r="G64" s="27" t="str">
        <f t="shared" si="1"/>
        <v/>
      </c>
      <c r="H64" s="27" t="str">
        <f t="shared" si="2"/>
        <v/>
      </c>
    </row>
    <row r="65" spans="7:8" x14ac:dyDescent="0.25">
      <c r="G65" s="27" t="str">
        <f t="shared" si="1"/>
        <v/>
      </c>
      <c r="H65" s="27" t="str">
        <f t="shared" si="2"/>
        <v/>
      </c>
    </row>
    <row r="66" spans="7:8" x14ac:dyDescent="0.25">
      <c r="G66" s="27" t="str">
        <f t="shared" si="1"/>
        <v/>
      </c>
      <c r="H66" s="27" t="str">
        <f t="shared" si="2"/>
        <v/>
      </c>
    </row>
    <row r="67" spans="7:8" x14ac:dyDescent="0.25">
      <c r="G67" s="27" t="str">
        <f t="shared" si="1"/>
        <v/>
      </c>
      <c r="H67" s="27" t="str">
        <f t="shared" si="2"/>
        <v/>
      </c>
    </row>
    <row r="68" spans="7:8" x14ac:dyDescent="0.25">
      <c r="G68" s="27" t="str">
        <f t="shared" si="1"/>
        <v/>
      </c>
      <c r="H68" s="27" t="str">
        <f t="shared" si="2"/>
        <v/>
      </c>
    </row>
    <row r="69" spans="7:8" x14ac:dyDescent="0.25">
      <c r="G69" s="27" t="str">
        <f t="shared" ref="G69:G79" si="3">IF(C69&lt;&gt;"",MONTH(C69),"")</f>
        <v/>
      </c>
      <c r="H69" s="27" t="str">
        <f t="shared" si="2"/>
        <v/>
      </c>
    </row>
    <row r="70" spans="7:8" x14ac:dyDescent="0.25">
      <c r="G70" s="27" t="str">
        <f t="shared" si="3"/>
        <v/>
      </c>
      <c r="H70" s="27" t="str">
        <f t="shared" si="2"/>
        <v/>
      </c>
    </row>
    <row r="71" spans="7:8" x14ac:dyDescent="0.25">
      <c r="G71" s="27" t="str">
        <f t="shared" si="3"/>
        <v/>
      </c>
      <c r="H71" s="27" t="str">
        <f t="shared" si="2"/>
        <v/>
      </c>
    </row>
    <row r="72" spans="7:8" x14ac:dyDescent="0.25">
      <c r="G72" s="27" t="str">
        <f t="shared" si="3"/>
        <v/>
      </c>
      <c r="H72" s="27" t="str">
        <f t="shared" si="2"/>
        <v/>
      </c>
    </row>
    <row r="73" spans="7:8" x14ac:dyDescent="0.25">
      <c r="G73" s="27" t="str">
        <f t="shared" si="3"/>
        <v/>
      </c>
      <c r="H73" s="27" t="str">
        <f t="shared" si="2"/>
        <v/>
      </c>
    </row>
    <row r="74" spans="7:8" x14ac:dyDescent="0.25">
      <c r="G74" s="27" t="str">
        <f t="shared" si="3"/>
        <v/>
      </c>
      <c r="H74" s="27" t="str">
        <f t="shared" si="2"/>
        <v/>
      </c>
    </row>
    <row r="75" spans="7:8" x14ac:dyDescent="0.25">
      <c r="G75" s="27" t="str">
        <f t="shared" si="3"/>
        <v/>
      </c>
      <c r="H75" s="27" t="str">
        <f t="shared" si="2"/>
        <v/>
      </c>
    </row>
    <row r="76" spans="7:8" x14ac:dyDescent="0.25">
      <c r="G76" s="27" t="str">
        <f t="shared" si="3"/>
        <v/>
      </c>
      <c r="H76" s="27" t="str">
        <f t="shared" si="2"/>
        <v/>
      </c>
    </row>
    <row r="77" spans="7:8" x14ac:dyDescent="0.25">
      <c r="G77" s="27" t="str">
        <f t="shared" si="3"/>
        <v/>
      </c>
      <c r="H77" s="27" t="str">
        <f t="shared" si="2"/>
        <v/>
      </c>
    </row>
    <row r="78" spans="7:8" x14ac:dyDescent="0.25">
      <c r="G78" s="27" t="str">
        <f t="shared" si="3"/>
        <v/>
      </c>
      <c r="H78" s="27" t="str">
        <f t="shared" si="2"/>
        <v/>
      </c>
    </row>
    <row r="79" spans="7:8" x14ac:dyDescent="0.25">
      <c r="G79" s="27" t="str">
        <f t="shared" si="3"/>
        <v/>
      </c>
      <c r="H79" s="27" t="str">
        <f t="shared" ref="H79" si="4">IF(D79&lt;&gt;"",MONTH(D79),"")</f>
        <v/>
      </c>
    </row>
  </sheetData>
  <sortState xmlns:xlrd2="http://schemas.microsoft.com/office/spreadsheetml/2017/richdata2" ref="A2:F6">
    <sortCondition ref="A2:A6"/>
  </sortState>
  <dataValidations count="2">
    <dataValidation type="date" allowBlank="1" showInputMessage="1" showErrorMessage="1" sqref="D4:D9 D11:D15" xr:uid="{6E26A79D-0AF3-42DC-8FD4-E52B2EB5EC3C}">
      <formula1>44562</formula1>
      <formula2>44926</formula2>
    </dataValidation>
    <dataValidation type="date" allowBlank="1" showInputMessage="1" showErrorMessage="1" errorTitle="ERROR" error="La fecha registrada no corresponde al período" sqref="C3:C15" xr:uid="{0D65F5AB-0545-487E-8205-EAF3EDC737F9}">
      <formula1>44562</formula1>
      <formula2>44926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3B184-52CC-4B37-9AAD-4D67C27FF79C}">
  <dimension ref="A1:I25"/>
  <sheetViews>
    <sheetView showGridLines="0" workbookViewId="0">
      <selection activeCell="C23" sqref="C23"/>
    </sheetView>
  </sheetViews>
  <sheetFormatPr baseColWidth="10" defaultColWidth="11.42578125" defaultRowHeight="14.25" x14ac:dyDescent="0.2"/>
  <cols>
    <col min="1" max="1" width="52.28515625" style="9" customWidth="1"/>
    <col min="2" max="2" width="91" style="9" bestFit="1" customWidth="1"/>
    <col min="3" max="3" width="80" style="9" customWidth="1"/>
    <col min="4" max="16384" width="11.42578125" style="9"/>
  </cols>
  <sheetData>
    <row r="1" spans="1:9" ht="18" x14ac:dyDescent="0.2">
      <c r="A1" s="66" t="s">
        <v>40</v>
      </c>
      <c r="B1" s="66"/>
      <c r="C1" s="66"/>
    </row>
    <row r="2" spans="1:9" ht="16.5" thickBot="1" x14ac:dyDescent="0.25">
      <c r="A2" s="11"/>
    </row>
    <row r="3" spans="1:9" x14ac:dyDescent="0.2">
      <c r="A3" s="19" t="s">
        <v>41</v>
      </c>
      <c r="B3" s="20" t="s">
        <v>42</v>
      </c>
      <c r="C3" s="20" t="s">
        <v>43</v>
      </c>
      <c r="D3" s="17"/>
      <c r="E3" s="17"/>
      <c r="F3" s="17"/>
      <c r="G3" s="17"/>
      <c r="H3" s="17"/>
      <c r="I3" s="17"/>
    </row>
    <row r="4" spans="1:9" x14ac:dyDescent="0.2">
      <c r="A4" s="21" t="s">
        <v>44</v>
      </c>
      <c r="B4" s="21" t="s">
        <v>45</v>
      </c>
      <c r="C4" s="21" t="s">
        <v>46</v>
      </c>
      <c r="D4" s="17"/>
      <c r="E4" s="17"/>
      <c r="F4" s="17"/>
      <c r="G4" s="17"/>
      <c r="H4" s="17"/>
      <c r="I4" s="17"/>
    </row>
    <row r="5" spans="1:9" x14ac:dyDescent="0.2">
      <c r="A5" s="21" t="s">
        <v>47</v>
      </c>
      <c r="B5" s="21" t="s">
        <v>34</v>
      </c>
      <c r="C5" s="21" t="s">
        <v>48</v>
      </c>
      <c r="D5" s="17"/>
      <c r="E5" s="17"/>
      <c r="F5" s="17"/>
      <c r="G5" s="17"/>
      <c r="H5" s="17"/>
      <c r="I5" s="17"/>
    </row>
    <row r="6" spans="1:9" x14ac:dyDescent="0.2">
      <c r="A6" s="22" t="s">
        <v>49</v>
      </c>
      <c r="B6" s="23" t="s">
        <v>50</v>
      </c>
      <c r="C6" s="22" t="s">
        <v>51</v>
      </c>
      <c r="D6" s="17"/>
      <c r="E6" s="17"/>
      <c r="F6" s="17"/>
      <c r="G6" s="17"/>
      <c r="H6" s="17"/>
      <c r="I6" s="17"/>
    </row>
    <row r="7" spans="1:9" x14ac:dyDescent="0.2">
      <c r="A7" s="22" t="s">
        <v>52</v>
      </c>
      <c r="B7" s="22" t="s">
        <v>35</v>
      </c>
      <c r="C7" s="59" t="s">
        <v>35</v>
      </c>
      <c r="D7" s="17"/>
      <c r="E7" s="17"/>
      <c r="F7" s="17"/>
      <c r="G7" s="17"/>
      <c r="H7" s="17"/>
      <c r="I7" s="17"/>
    </row>
    <row r="8" spans="1:9" x14ac:dyDescent="0.2">
      <c r="A8" s="22" t="s">
        <v>53</v>
      </c>
      <c r="B8" s="22" t="s">
        <v>36</v>
      </c>
      <c r="C8" s="22" t="s">
        <v>39</v>
      </c>
      <c r="D8" s="17"/>
      <c r="E8" s="17"/>
      <c r="F8" s="17"/>
      <c r="G8" s="17"/>
      <c r="H8" s="17"/>
      <c r="I8" s="17"/>
    </row>
    <row r="9" spans="1:9" x14ac:dyDescent="0.2">
      <c r="A9" s="22" t="s">
        <v>54</v>
      </c>
      <c r="B9" s="22" t="s">
        <v>55</v>
      </c>
      <c r="C9" s="22" t="s">
        <v>56</v>
      </c>
      <c r="D9" s="17"/>
      <c r="E9" s="17"/>
      <c r="F9" s="17"/>
      <c r="G9" s="17"/>
      <c r="H9" s="17"/>
      <c r="I9" s="17"/>
    </row>
    <row r="10" spans="1:9" x14ac:dyDescent="0.2">
      <c r="A10" s="22" t="s">
        <v>57</v>
      </c>
      <c r="B10" s="22" t="s">
        <v>58</v>
      </c>
      <c r="C10" s="22" t="s">
        <v>59</v>
      </c>
      <c r="D10" s="17"/>
      <c r="E10" s="17"/>
      <c r="F10" s="17"/>
      <c r="G10" s="17"/>
      <c r="H10" s="17"/>
      <c r="I10" s="17"/>
    </row>
    <row r="11" spans="1:9" x14ac:dyDescent="0.2">
      <c r="A11" s="72" t="s">
        <v>60</v>
      </c>
      <c r="B11" s="58" t="s">
        <v>61</v>
      </c>
      <c r="C11" s="58" t="s">
        <v>61</v>
      </c>
      <c r="D11" s="17"/>
      <c r="E11" s="17"/>
      <c r="F11" s="17"/>
      <c r="G11" s="17"/>
      <c r="H11" s="17"/>
      <c r="I11" s="17"/>
    </row>
    <row r="12" spans="1:9" x14ac:dyDescent="0.2">
      <c r="A12" s="72"/>
      <c r="B12" s="58" t="s">
        <v>62</v>
      </c>
      <c r="C12" s="58" t="s">
        <v>63</v>
      </c>
      <c r="D12" s="17"/>
      <c r="E12" s="17"/>
      <c r="F12" s="17"/>
      <c r="G12" s="17"/>
      <c r="H12" s="17"/>
      <c r="I12" s="17"/>
    </row>
    <row r="13" spans="1:9" x14ac:dyDescent="0.2">
      <c r="A13" s="72"/>
      <c r="B13" s="58" t="s">
        <v>64</v>
      </c>
      <c r="C13" s="58" t="s">
        <v>65</v>
      </c>
      <c r="D13" s="17"/>
      <c r="E13" s="17"/>
      <c r="F13" s="17"/>
      <c r="G13" s="17"/>
      <c r="H13" s="17"/>
      <c r="I13" s="17"/>
    </row>
    <row r="14" spans="1:9" x14ac:dyDescent="0.2">
      <c r="A14" s="72"/>
      <c r="B14" s="59" t="s">
        <v>92</v>
      </c>
      <c r="C14" s="59" t="s">
        <v>92</v>
      </c>
      <c r="D14" s="17"/>
      <c r="E14" s="17"/>
      <c r="F14" s="17"/>
      <c r="G14" s="17"/>
      <c r="H14" s="17"/>
      <c r="I14" s="17"/>
    </row>
    <row r="15" spans="1:9" x14ac:dyDescent="0.2">
      <c r="A15" s="72"/>
      <c r="B15" s="59" t="s">
        <v>93</v>
      </c>
      <c r="C15" s="59" t="s">
        <v>93</v>
      </c>
      <c r="D15" s="17"/>
      <c r="E15" s="17"/>
      <c r="F15" s="17"/>
      <c r="G15" s="17"/>
      <c r="H15" s="17"/>
      <c r="I15" s="17"/>
    </row>
    <row r="16" spans="1:9" x14ac:dyDescent="0.2">
      <c r="A16" s="18"/>
      <c r="B16" s="17"/>
      <c r="C16" s="17"/>
      <c r="D16" s="17"/>
      <c r="E16" s="17"/>
      <c r="F16" s="17"/>
      <c r="G16" s="17"/>
      <c r="H16" s="17"/>
      <c r="I16" s="17"/>
    </row>
    <row r="17" spans="1:9" x14ac:dyDescent="0.2">
      <c r="A17" s="17"/>
      <c r="B17" s="17"/>
      <c r="C17" s="17"/>
      <c r="D17" s="17"/>
      <c r="E17" s="17"/>
      <c r="F17" s="17"/>
      <c r="G17" s="17"/>
      <c r="H17" s="17"/>
      <c r="I17" s="17"/>
    </row>
    <row r="18" spans="1:9" x14ac:dyDescent="0.2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2">
      <c r="A19" s="17" t="s">
        <v>66</v>
      </c>
      <c r="B19" s="17"/>
      <c r="C19" s="17"/>
      <c r="D19" s="17"/>
      <c r="E19" s="17"/>
      <c r="F19" s="17"/>
      <c r="G19" s="17"/>
      <c r="H19" s="17"/>
      <c r="I19" s="17"/>
    </row>
    <row r="20" spans="1:9" x14ac:dyDescent="0.2">
      <c r="A20" s="17"/>
      <c r="B20" s="17"/>
      <c r="C20" s="17"/>
      <c r="D20" s="17"/>
      <c r="E20" s="17"/>
      <c r="F20" s="17"/>
      <c r="G20" s="17"/>
      <c r="H20" s="17"/>
      <c r="I20" s="17"/>
    </row>
    <row r="21" spans="1:9" x14ac:dyDescent="0.2">
      <c r="A21" s="45" t="s">
        <v>67</v>
      </c>
      <c r="B21" s="17"/>
      <c r="C21" s="17"/>
      <c r="D21" s="17"/>
      <c r="E21" s="17"/>
      <c r="F21" s="17"/>
      <c r="G21" s="17"/>
      <c r="H21" s="17"/>
      <c r="I21" s="17"/>
    </row>
    <row r="22" spans="1:9" x14ac:dyDescent="0.2">
      <c r="A22" s="17"/>
    </row>
    <row r="23" spans="1:9" x14ac:dyDescent="0.2">
      <c r="A23" s="17"/>
    </row>
    <row r="24" spans="1:9" x14ac:dyDescent="0.2">
      <c r="A24" s="17" t="s">
        <v>68</v>
      </c>
    </row>
    <row r="25" spans="1:9" x14ac:dyDescent="0.2">
      <c r="A25" s="17"/>
    </row>
  </sheetData>
  <mergeCells count="2">
    <mergeCell ref="A1:C1"/>
    <mergeCell ref="A11:A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3AB9-909C-44E2-A592-188C60D6A3DA}">
  <dimension ref="A1:B14"/>
  <sheetViews>
    <sheetView zoomScale="110" zoomScaleNormal="110" workbookViewId="0">
      <selection activeCell="C16" sqref="C16"/>
    </sheetView>
  </sheetViews>
  <sheetFormatPr baseColWidth="10" defaultColWidth="11.42578125" defaultRowHeight="15" x14ac:dyDescent="0.25"/>
  <cols>
    <col min="1" max="1" width="27" bestFit="1" customWidth="1"/>
    <col min="2" max="2" width="97.28515625" style="40" customWidth="1"/>
  </cols>
  <sheetData>
    <row r="1" spans="1:2" ht="15.75" thickBot="1" x14ac:dyDescent="0.3">
      <c r="A1" s="30" t="s">
        <v>69</v>
      </c>
      <c r="B1" s="31" t="s">
        <v>70</v>
      </c>
    </row>
    <row r="2" spans="1:2" ht="15.75" thickBot="1" x14ac:dyDescent="0.3">
      <c r="A2" s="32" t="s">
        <v>71</v>
      </c>
      <c r="B2" s="33" t="s">
        <v>72</v>
      </c>
    </row>
    <row r="3" spans="1:2" ht="15.75" thickBot="1" x14ac:dyDescent="0.3">
      <c r="A3" s="32" t="s">
        <v>73</v>
      </c>
      <c r="B3" s="33" t="s">
        <v>74</v>
      </c>
    </row>
    <row r="4" spans="1:2" ht="24" x14ac:dyDescent="0.25">
      <c r="A4" s="73" t="s">
        <v>75</v>
      </c>
      <c r="B4" s="34" t="s">
        <v>76</v>
      </c>
    </row>
    <row r="5" spans="1:2" ht="24" x14ac:dyDescent="0.25">
      <c r="A5" s="74"/>
      <c r="B5" s="34" t="s">
        <v>77</v>
      </c>
    </row>
    <row r="6" spans="1:2" ht="24" x14ac:dyDescent="0.25">
      <c r="A6" s="74"/>
      <c r="B6" s="34" t="s">
        <v>78</v>
      </c>
    </row>
    <row r="7" spans="1:2" ht="24" x14ac:dyDescent="0.25">
      <c r="A7" s="74"/>
      <c r="B7" s="34" t="s">
        <v>79</v>
      </c>
    </row>
    <row r="8" spans="1:2" ht="24" x14ac:dyDescent="0.25">
      <c r="A8" s="74"/>
      <c r="B8" s="34" t="s">
        <v>80</v>
      </c>
    </row>
    <row r="9" spans="1:2" ht="36" x14ac:dyDescent="0.25">
      <c r="A9" s="74"/>
      <c r="B9" s="34" t="s">
        <v>81</v>
      </c>
    </row>
    <row r="10" spans="1:2" ht="48.75" thickBot="1" x14ac:dyDescent="0.3">
      <c r="A10" s="75"/>
      <c r="B10" s="34" t="s">
        <v>82</v>
      </c>
    </row>
    <row r="11" spans="1:2" ht="15.75" thickBot="1" x14ac:dyDescent="0.3">
      <c r="A11" s="30" t="s">
        <v>83</v>
      </c>
      <c r="B11" s="31" t="s">
        <v>84</v>
      </c>
    </row>
    <row r="12" spans="1:2" ht="83.25" customHeight="1" thickBot="1" x14ac:dyDescent="0.3">
      <c r="A12" s="32" t="s">
        <v>85</v>
      </c>
      <c r="B12" s="33" t="s">
        <v>91</v>
      </c>
    </row>
    <row r="13" spans="1:2" ht="24.75" thickBot="1" x14ac:dyDescent="0.3">
      <c r="A13" s="32" t="s">
        <v>86</v>
      </c>
      <c r="B13" s="33" t="s">
        <v>87</v>
      </c>
    </row>
    <row r="14" spans="1:2" ht="21.75" customHeight="1" thickBot="1" x14ac:dyDescent="0.3">
      <c r="A14" s="32" t="s">
        <v>88</v>
      </c>
      <c r="B14" s="33" t="s">
        <v>89</v>
      </c>
    </row>
  </sheetData>
  <mergeCells count="1">
    <mergeCell ref="A4:A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</vt:lpstr>
      <vt:lpstr>Reclamos</vt:lpstr>
      <vt:lpstr>Tabla de homologación y notas</vt:lpstr>
      <vt:lpstr>Notas del indicador</vt:lpstr>
      <vt:lpstr>'Tabla de homologación y notas'!_ftn1</vt:lpstr>
      <vt:lpstr>'Tabla de homologación y notas'!_ftnref1</vt:lpstr>
      <vt:lpstr>Reporte!_Hlk38444847</vt:lpstr>
      <vt:lpstr>Reporte!Área_de_impresión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Elgueta Zapata</dc:creator>
  <cp:keywords/>
  <dc:description/>
  <cp:lastModifiedBy>Sofia Rodriguez Leiva</cp:lastModifiedBy>
  <cp:revision/>
  <dcterms:created xsi:type="dcterms:W3CDTF">2021-01-07T13:00:03Z</dcterms:created>
  <dcterms:modified xsi:type="dcterms:W3CDTF">2022-08-05T16:45:56Z</dcterms:modified>
  <cp:category/>
  <cp:contentStatus/>
</cp:coreProperties>
</file>