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solisp\Desktop\Informes PMG\Infomes avance 2022\"/>
    </mc:Choice>
  </mc:AlternateContent>
  <bookViews>
    <workbookView xWindow="-120" yWindow="-120" windowWidth="15480" windowHeight="7770"/>
  </bookViews>
  <sheets>
    <sheet name="Consolidado" sheetId="1" r:id="rId1"/>
    <sheet name="resumen " sheetId="2" r:id="rId2"/>
    <sheet name="Tabla homologación y notas" sheetId="4" r:id="rId3"/>
  </sheets>
  <definedNames>
    <definedName name="_xlnm._FilterDatabase" localSheetId="0" hidden="1">Consolidado!$A$6:$F$138</definedName>
  </definedNames>
  <calcPr calcId="152511"/>
</workbook>
</file>

<file path=xl/calcChain.xml><?xml version="1.0" encoding="utf-8"?>
<calcChain xmlns="http://schemas.openxmlformats.org/spreadsheetml/2006/main">
  <c r="D23" i="2" l="1"/>
  <c r="D20" i="2"/>
  <c r="D19" i="2"/>
  <c r="D22" i="2"/>
  <c r="C20" i="2"/>
  <c r="C19" i="2"/>
  <c r="D18" i="2" l="1"/>
  <c r="C18" i="2"/>
  <c r="C16" i="2"/>
  <c r="C17" i="2"/>
  <c r="C15" i="2"/>
  <c r="C14" i="2"/>
  <c r="C13" i="2"/>
  <c r="E20" i="2" l="1"/>
  <c r="D17" i="2" l="1"/>
  <c r="D16" i="2"/>
  <c r="D15" i="2"/>
  <c r="D14" i="2"/>
  <c r="D13" i="2"/>
  <c r="D12" i="2"/>
  <c r="D11" i="2"/>
  <c r="D10" i="2"/>
  <c r="D9" i="2"/>
  <c r="D8" i="2"/>
  <c r="D24" i="2" l="1"/>
  <c r="C12" i="2" l="1"/>
  <c r="C11" i="2"/>
  <c r="C10" i="2"/>
  <c r="C9" i="2"/>
  <c r="C8" i="2"/>
  <c r="E8" i="2" l="1"/>
  <c r="E11" i="2" l="1"/>
  <c r="E10" i="2"/>
  <c r="E9" i="2" l="1"/>
  <c r="E19" i="2"/>
  <c r="E15" i="2"/>
  <c r="E14" i="2"/>
  <c r="E13" i="2"/>
  <c r="E12" i="2"/>
  <c r="E17" i="2" l="1"/>
  <c r="E16" i="2"/>
  <c r="E18" i="2"/>
</calcChain>
</file>

<file path=xl/comments1.xml><?xml version="1.0" encoding="utf-8"?>
<comments xmlns="http://schemas.openxmlformats.org/spreadsheetml/2006/main">
  <authors>
    <author>tc={46750CAA-155A-463A-BE5D-798FDA8A15FA}</author>
  </authors>
  <commentList>
    <comment ref="B4"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En caso de haber cambiado los nombres de las columnas de la hoja "Medio de Verificación", debe modificar las casillas de esta columna, ingresando los mismos nombres (literales) utilizados en la hoja "Medio de Verificación".</t>
        </r>
      </text>
    </comment>
  </commentList>
</comments>
</file>

<file path=xl/sharedStrings.xml><?xml version="1.0" encoding="utf-8"?>
<sst xmlns="http://schemas.openxmlformats.org/spreadsheetml/2006/main" count="782" uniqueCount="419">
  <si>
    <t>Fecha de respuesta</t>
  </si>
  <si>
    <t>Estado del reclamo</t>
  </si>
  <si>
    <t>Pesca Recreativa</t>
  </si>
  <si>
    <t>Pesca Artesanal</t>
  </si>
  <si>
    <t>Trámites y/o Procedimientos</t>
  </si>
  <si>
    <t>Ingresado</t>
  </si>
  <si>
    <t>En análisis</t>
  </si>
  <si>
    <t>Respondido</t>
  </si>
  <si>
    <t>Datos consolidados</t>
  </si>
  <si>
    <t>Mes</t>
  </si>
  <si>
    <t>Enero</t>
  </si>
  <si>
    <t>Febrero</t>
  </si>
  <si>
    <t>Marzo</t>
  </si>
  <si>
    <t>Abril</t>
  </si>
  <si>
    <t>Mayo</t>
  </si>
  <si>
    <t>Junio</t>
  </si>
  <si>
    <t>Julio</t>
  </si>
  <si>
    <t>Agosto</t>
  </si>
  <si>
    <t>Septiembre</t>
  </si>
  <si>
    <t>Octubre</t>
  </si>
  <si>
    <t>Noviembre</t>
  </si>
  <si>
    <t>Diciembre</t>
  </si>
  <si>
    <t>% reclamos respondidos</t>
  </si>
  <si>
    <t>Meta</t>
  </si>
  <si>
    <t>Indicador</t>
  </si>
  <si>
    <t>Atención de usuarios</t>
  </si>
  <si>
    <t>Fiscalización pesquera</t>
  </si>
  <si>
    <t>Especies Protegidas</t>
  </si>
  <si>
    <t>Registro Nacional de Acuicultura</t>
  </si>
  <si>
    <t>Medio Ambiente</t>
  </si>
  <si>
    <t>Desembarque artesanal - Lugares de desembarque</t>
  </si>
  <si>
    <t>Código único de indentificación (ID) del reclamo</t>
  </si>
  <si>
    <t>Actuaciones, atenciones o productos (bienes y/o servicios) que aplica</t>
  </si>
  <si>
    <t>Fecha de ingreso del reclamo</t>
  </si>
  <si>
    <t>N° de oficio o identificación del documento en que se contiene la respuesta</t>
  </si>
  <si>
    <t>Tabla de Homologación y Notas</t>
  </si>
  <si>
    <t>Observaciones</t>
  </si>
  <si>
    <t>Columna A</t>
  </si>
  <si>
    <t>Columna B</t>
  </si>
  <si>
    <t>Subcategorías columna B</t>
  </si>
  <si>
    <t xml:space="preserve">Productos </t>
  </si>
  <si>
    <t xml:space="preserve">Atenciones </t>
  </si>
  <si>
    <t>Actuaciones</t>
  </si>
  <si>
    <t>Columna C</t>
  </si>
  <si>
    <t>Columna D</t>
  </si>
  <si>
    <t>Columna E</t>
  </si>
  <si>
    <t xml:space="preserve">N° de oficio o identificación del documento en que se contiene la respuesta </t>
  </si>
  <si>
    <t>Columna F</t>
  </si>
  <si>
    <t>Subcategorías columna F</t>
  </si>
  <si>
    <t>Finalizado</t>
  </si>
  <si>
    <t>Derivado</t>
  </si>
  <si>
    <t>Finalizada: Desistida por no rectificacion</t>
  </si>
  <si>
    <t>Clasificación</t>
  </si>
  <si>
    <t>Fecha consulta</t>
  </si>
  <si>
    <t>Fecha respuesta</t>
  </si>
  <si>
    <t>Información agregada a mano, oficios se adjuntan como medio de verificación en el sistema</t>
  </si>
  <si>
    <t>Detalle Respuesta</t>
  </si>
  <si>
    <t>Celda en blanco</t>
  </si>
  <si>
    <t>En sistema el reclamo no presenta detalle de la respuesta, celda sin información</t>
  </si>
  <si>
    <t>N° Solicitud</t>
  </si>
  <si>
    <t>Detalle  respuesta</t>
  </si>
  <si>
    <t>Acuicultura</t>
  </si>
  <si>
    <t>Administración de Caletas</t>
  </si>
  <si>
    <t>Areas de manejo - Cifras de extracción o desembarque</t>
  </si>
  <si>
    <t>Bacalao de Profundidad</t>
  </si>
  <si>
    <t>Concesiones y destinaciones marítimas</t>
  </si>
  <si>
    <t>Consultas Varias</t>
  </si>
  <si>
    <t>Cuota</t>
  </si>
  <si>
    <t>Estadísticas</t>
  </si>
  <si>
    <t>Exportaciones</t>
  </si>
  <si>
    <t>Fiscalización de la Acuicultura</t>
  </si>
  <si>
    <t>Pesca Industrial</t>
  </si>
  <si>
    <t>Plantas de transformación - Producción regional</t>
  </si>
  <si>
    <t>Proceso de selección de personal</t>
  </si>
  <si>
    <t>Registro de Comercializadores - Titulares inscritos</t>
  </si>
  <si>
    <t>Registro Pesquero Artesanal</t>
  </si>
  <si>
    <t>Registro Pesquero Artesanal - Embarcaciones Inscritas a nivel regional</t>
  </si>
  <si>
    <t>Visación</t>
  </si>
  <si>
    <t>Finalizada: Denegación por no Disponibilidad</t>
  </si>
  <si>
    <t>Finalizada: Denegada por oposición de terceros</t>
  </si>
  <si>
    <t>Finalizada: Por desistimiento del solicitante</t>
  </si>
  <si>
    <t>Finalizada: Por no pago de costos de reproducción</t>
  </si>
  <si>
    <t>Exportaciones/ Certificación</t>
  </si>
  <si>
    <t>Normativa y Legislación Pesquera</t>
  </si>
  <si>
    <t>Tramitación de causas</t>
  </si>
  <si>
    <t>00016</t>
  </si>
  <si>
    <t>Registro Pesquero Artesanal - Pescadores Inscritos a nivel regional</t>
  </si>
  <si>
    <t>00091</t>
  </si>
  <si>
    <t>00148</t>
  </si>
  <si>
    <t>Base de datos Reclamos 2022</t>
  </si>
  <si>
    <t>00109</t>
  </si>
  <si>
    <t>00376</t>
  </si>
  <si>
    <t>00377</t>
  </si>
  <si>
    <t>00318</t>
  </si>
  <si>
    <t>00370</t>
  </si>
  <si>
    <t>00501</t>
  </si>
  <si>
    <t>00522</t>
  </si>
  <si>
    <t>Número reclamos recibidas al año 2022</t>
  </si>
  <si>
    <t>Número reclamos respondidos en año 2022</t>
  </si>
  <si>
    <t>% de reclamos respondidos en año 2022</t>
  </si>
  <si>
    <t>Sernapesca (datos de la institución y funcionarios).</t>
  </si>
  <si>
    <t>Sernapesca (datos de la institución y funcionarios)</t>
  </si>
  <si>
    <t>00188</t>
  </si>
  <si>
    <t>00048</t>
  </si>
  <si>
    <t>00038</t>
  </si>
  <si>
    <t>00036</t>
  </si>
  <si>
    <t>00003</t>
  </si>
  <si>
    <t>00846</t>
  </si>
  <si>
    <t>00859</t>
  </si>
  <si>
    <t>Participación Ciudadana</t>
  </si>
  <si>
    <t>Desembarque artesanal - Cifras de desembarques preliminar</t>
  </si>
  <si>
    <t>Normativa y Legistación Pesquera</t>
  </si>
  <si>
    <t>04/01/2022</t>
  </si>
  <si>
    <t>05/01/2022</t>
  </si>
  <si>
    <t>12/01/2022</t>
  </si>
  <si>
    <t>14/01/2022</t>
  </si>
  <si>
    <t>15/01/2022</t>
  </si>
  <si>
    <t>17/01/2022</t>
  </si>
  <si>
    <t>19/01/2022</t>
  </si>
  <si>
    <t>21/01/2022</t>
  </si>
  <si>
    <t>25/01/2022</t>
  </si>
  <si>
    <t>27/01/2022</t>
  </si>
  <si>
    <t>28/01/2022</t>
  </si>
  <si>
    <t>05/02/2022</t>
  </si>
  <si>
    <t>07/02/2022</t>
  </si>
  <si>
    <t>10/02/2022</t>
  </si>
  <si>
    <t>14/02/2022</t>
  </si>
  <si>
    <t>15/02/2022</t>
  </si>
  <si>
    <t>17/02/2022</t>
  </si>
  <si>
    <t>20/02/2022</t>
  </si>
  <si>
    <t>25/02/2022</t>
  </si>
  <si>
    <t>27/02/2022</t>
  </si>
  <si>
    <t>02/03/2022</t>
  </si>
  <si>
    <t>09/03/2022</t>
  </si>
  <si>
    <t>14/03/2022</t>
  </si>
  <si>
    <t>22/03/2022</t>
  </si>
  <si>
    <t>31/03/2022</t>
  </si>
  <si>
    <t>25/03/2022</t>
  </si>
  <si>
    <t>28/03/2022</t>
  </si>
  <si>
    <t>29/03/2022</t>
  </si>
  <si>
    <t>18/01/2022</t>
  </si>
  <si>
    <t>11/01/2022</t>
  </si>
  <si>
    <t>07/01/2022</t>
  </si>
  <si>
    <t>20/01/2022</t>
  </si>
  <si>
    <t>08/02/2022</t>
  </si>
  <si>
    <t>02/02/2022</t>
  </si>
  <si>
    <t>18/02/2022</t>
  </si>
  <si>
    <t>07/03/2022</t>
  </si>
  <si>
    <t>04/03/2022</t>
  </si>
  <si>
    <t>11/03/2022</t>
  </si>
  <si>
    <t>16/03/2022</t>
  </si>
  <si>
    <t>21/03/2022</t>
  </si>
  <si>
    <t>Finalizada</t>
  </si>
  <si>
    <t>Derivada</t>
  </si>
  <si>
    <t>00845</t>
  </si>
  <si>
    <t>00043</t>
  </si>
  <si>
    <t>01041</t>
  </si>
  <si>
    <t>01175</t>
  </si>
  <si>
    <t>00271</t>
  </si>
  <si>
    <t>00039</t>
  </si>
  <si>
    <t>01242</t>
  </si>
  <si>
    <t>01326</t>
  </si>
  <si>
    <t>00078</t>
  </si>
  <si>
    <t>00049</t>
  </si>
  <si>
    <t>00055</t>
  </si>
  <si>
    <t>854</t>
  </si>
  <si>
    <t>Exportaciones, Certificación</t>
  </si>
  <si>
    <t>06/04/2022</t>
  </si>
  <si>
    <t>11/04/2022</t>
  </si>
  <si>
    <t>25/04/2022</t>
  </si>
  <si>
    <t>12/04/2022</t>
  </si>
  <si>
    <t>27/04/2022</t>
  </si>
  <si>
    <t>26/04/2022</t>
  </si>
  <si>
    <t>17/04/2022</t>
  </si>
  <si>
    <t>22/04/2022</t>
  </si>
  <si>
    <t>19/04/2022</t>
  </si>
  <si>
    <t>29/04/2022</t>
  </si>
  <si>
    <t>20/04/2022</t>
  </si>
  <si>
    <t>23/04/2022</t>
  </si>
  <si>
    <t>28/04/2022</t>
  </si>
  <si>
    <t>05/04/2022</t>
  </si>
  <si>
    <t>01611</t>
  </si>
  <si>
    <t>01702</t>
  </si>
  <si>
    <t>00112</t>
  </si>
  <si>
    <t>01626</t>
  </si>
  <si>
    <t>00068</t>
  </si>
  <si>
    <t>0006</t>
  </si>
  <si>
    <t>00479</t>
  </si>
  <si>
    <t>01925</t>
  </si>
  <si>
    <t>00067</t>
  </si>
  <si>
    <t>00181</t>
  </si>
  <si>
    <t>Reclamos respondidos al año t</t>
  </si>
  <si>
    <t>Sistema de medición</t>
  </si>
  <si>
    <t>Sistema propio http://www.sernapesca.cl/sistema-integral-de-informacion-y-atencion-ciudadana-siac</t>
  </si>
  <si>
    <t>Medio de verificación</t>
  </si>
  <si>
    <t>Los reclamos derivados son excluidos de la formula de calculo en la hoja resumen, conforme al requisito Técnico</t>
  </si>
  <si>
    <t>Usuario/a envia manifiesta de forma escrita que desiste , es decir, renuncia a la respuesta del reclamo presentado</t>
  </si>
  <si>
    <t>Se solicita al usuario/a subsanación del reclamo, solicitando información complementaria para dar contexto a la situación planteado, en caso de no recibir respuesta se da por cerrada</t>
  </si>
  <si>
    <t>02/05/2022</t>
  </si>
  <si>
    <t>03/05/2022</t>
  </si>
  <si>
    <t>04/05/2022</t>
  </si>
  <si>
    <t>05/05/2022</t>
  </si>
  <si>
    <t>10/05/2022</t>
  </si>
  <si>
    <t>11/05/2022</t>
  </si>
  <si>
    <t>12/05/2022</t>
  </si>
  <si>
    <t>14/05/2022</t>
  </si>
  <si>
    <t>16/05/2022</t>
  </si>
  <si>
    <t>22/05/2022</t>
  </si>
  <si>
    <t>23/05/2022</t>
  </si>
  <si>
    <t>13/05/2022</t>
  </si>
  <si>
    <t>17/05/2022</t>
  </si>
  <si>
    <t>06/05/2022</t>
  </si>
  <si>
    <t>20/05/2022</t>
  </si>
  <si>
    <t>26/05/2022</t>
  </si>
  <si>
    <t>02/06/2022</t>
  </si>
  <si>
    <t>00507</t>
  </si>
  <si>
    <t>02076</t>
  </si>
  <si>
    <t>00119</t>
  </si>
  <si>
    <t>02028</t>
  </si>
  <si>
    <t>01973</t>
  </si>
  <si>
    <t>02270</t>
  </si>
  <si>
    <t>02110</t>
  </si>
  <si>
    <t>02111</t>
  </si>
  <si>
    <t>02275</t>
  </si>
  <si>
    <t>02166</t>
  </si>
  <si>
    <t>02386</t>
  </si>
  <si>
    <t>02397</t>
  </si>
  <si>
    <t>02502</t>
  </si>
  <si>
    <t>31/05/2022</t>
  </si>
  <si>
    <t>02579</t>
  </si>
  <si>
    <t>02385</t>
  </si>
  <si>
    <t>00001</t>
  </si>
  <si>
    <t>02512</t>
  </si>
  <si>
    <t>02513</t>
  </si>
  <si>
    <t>06/06/2022</t>
  </si>
  <si>
    <t>07/06/2022</t>
  </si>
  <si>
    <t>14/06/2022</t>
  </si>
  <si>
    <t>28/06/2022</t>
  </si>
  <si>
    <t>17/06/2022</t>
  </si>
  <si>
    <t>16/06/2022</t>
  </si>
  <si>
    <t>24/06/2022</t>
  </si>
  <si>
    <t>18/06/2022</t>
  </si>
  <si>
    <t>Vedas / Medidas de administración</t>
  </si>
  <si>
    <t>22/06/2022</t>
  </si>
  <si>
    <t>27/06/2022</t>
  </si>
  <si>
    <t>29/06/2022</t>
  </si>
  <si>
    <t>N°reclamos recibidas al año 2022</t>
  </si>
  <si>
    <t>N° reclamos respondidos en año 2022</t>
  </si>
  <si>
    <t>02702</t>
  </si>
  <si>
    <t>00733</t>
  </si>
  <si>
    <t>00089</t>
  </si>
  <si>
    <t>00725</t>
  </si>
  <si>
    <t>02997</t>
  </si>
  <si>
    <t>02999</t>
  </si>
  <si>
    <t>03041</t>
  </si>
  <si>
    <t>03061</t>
  </si>
  <si>
    <t>Pendientes 2021</t>
  </si>
  <si>
    <t>No aplica</t>
  </si>
  <si>
    <t>04/07/2022</t>
  </si>
  <si>
    <t>07/07/2022</t>
  </si>
  <si>
    <t>14/07/2022</t>
  </si>
  <si>
    <t>15/07/2022</t>
  </si>
  <si>
    <t>19/07/2022</t>
  </si>
  <si>
    <t>26/07/2022</t>
  </si>
  <si>
    <t>20/07/2022</t>
  </si>
  <si>
    <t>28/07/2022</t>
  </si>
  <si>
    <t>Importacion Consumo Humano Directo</t>
  </si>
  <si>
    <t>22/07/2022</t>
  </si>
  <si>
    <t>27/07/2022</t>
  </si>
  <si>
    <t>30/07/2022</t>
  </si>
  <si>
    <t>05/07/2022</t>
  </si>
  <si>
    <t>03171</t>
  </si>
  <si>
    <t>00765</t>
  </si>
  <si>
    <t>00773</t>
  </si>
  <si>
    <t>03361</t>
  </si>
  <si>
    <t>00223</t>
  </si>
  <si>
    <t>00108</t>
  </si>
  <si>
    <t>01/08/2022</t>
  </si>
  <si>
    <t>03/08/2022</t>
  </si>
  <si>
    <t>08/08/2022</t>
  </si>
  <si>
    <t>10/08/2022</t>
  </si>
  <si>
    <t>04/08/2022</t>
  </si>
  <si>
    <t>05/08/2022</t>
  </si>
  <si>
    <t>16/08/2022</t>
  </si>
  <si>
    <t>06/08/2022</t>
  </si>
  <si>
    <t>23/08/2022</t>
  </si>
  <si>
    <t>19/08/2022</t>
  </si>
  <si>
    <t>18/08/2022</t>
  </si>
  <si>
    <t>24/08/2022</t>
  </si>
  <si>
    <t>26/08/2022</t>
  </si>
  <si>
    <t>31/08/2022</t>
  </si>
  <si>
    <t>00192</t>
  </si>
  <si>
    <t>00863</t>
  </si>
  <si>
    <t>03757</t>
  </si>
  <si>
    <t>00482</t>
  </si>
  <si>
    <t>00004</t>
  </si>
  <si>
    <t>03762</t>
  </si>
  <si>
    <t>00903</t>
  </si>
  <si>
    <t>00904</t>
  </si>
  <si>
    <t>04045</t>
  </si>
  <si>
    <t>03835</t>
  </si>
  <si>
    <t>00915</t>
  </si>
  <si>
    <t>00159</t>
  </si>
  <si>
    <t>02/09/2022</t>
  </si>
  <si>
    <t>13/09/2022</t>
  </si>
  <si>
    <t>03/09/2022</t>
  </si>
  <si>
    <t>09/09/2022</t>
  </si>
  <si>
    <t>06/09/2022</t>
  </si>
  <si>
    <t>21/09/2022</t>
  </si>
  <si>
    <t>10/09/2022</t>
  </si>
  <si>
    <t>15/09/2022</t>
  </si>
  <si>
    <t>26/09/2022</t>
  </si>
  <si>
    <t>24/09/2022</t>
  </si>
  <si>
    <t>28/09/2022</t>
  </si>
  <si>
    <t>29/09/2022</t>
  </si>
  <si>
    <t>01/09/2022</t>
  </si>
  <si>
    <t>00126</t>
  </si>
  <si>
    <t>08/09/2022</t>
  </si>
  <si>
    <t>00176</t>
  </si>
  <si>
    <t>07/09/2022</t>
  </si>
  <si>
    <t>00215</t>
  </si>
  <si>
    <t>00996</t>
  </si>
  <si>
    <t>00132</t>
  </si>
  <si>
    <t>00579</t>
  </si>
  <si>
    <t>00185</t>
  </si>
  <si>
    <t>00959</t>
  </si>
  <si>
    <t>04549</t>
  </si>
  <si>
    <t>460152122</t>
  </si>
  <si>
    <t>Instituciones Pesqueras y Otras</t>
  </si>
  <si>
    <t>04/10/2022</t>
  </si>
  <si>
    <t>12/10/2022</t>
  </si>
  <si>
    <t>07/10/2022</t>
  </si>
  <si>
    <t>11/10/2022</t>
  </si>
  <si>
    <t>460160122</t>
  </si>
  <si>
    <t>23/10/2022</t>
  </si>
  <si>
    <t>27/10/2022</t>
  </si>
  <si>
    <t>24/10/2022</t>
  </si>
  <si>
    <t>25/10/2022</t>
  </si>
  <si>
    <t>26/10/2022</t>
  </si>
  <si>
    <t>28/10/2022</t>
  </si>
  <si>
    <t>04733</t>
  </si>
  <si>
    <t>00104</t>
  </si>
  <si>
    <t>04734</t>
  </si>
  <si>
    <t>04748</t>
  </si>
  <si>
    <t>03/11/2022</t>
  </si>
  <si>
    <t>15/11/2022</t>
  </si>
  <si>
    <t>04/11/2022</t>
  </si>
  <si>
    <t>14/11/2022</t>
  </si>
  <si>
    <t>07/11/2022</t>
  </si>
  <si>
    <t>18/11/2022</t>
  </si>
  <si>
    <t>10/11/2022</t>
  </si>
  <si>
    <t>11/11/2022</t>
  </si>
  <si>
    <t>23/11/2022</t>
  </si>
  <si>
    <t>12/11/2022</t>
  </si>
  <si>
    <t>Concesiones de acuicultura</t>
  </si>
  <si>
    <t>17/11/2022</t>
  </si>
  <si>
    <t>30/11/2022</t>
  </si>
  <si>
    <t>24/11/2022</t>
  </si>
  <si>
    <t>26/11/2022</t>
  </si>
  <si>
    <t>28/11/2022</t>
  </si>
  <si>
    <t>02/11/2022</t>
  </si>
  <si>
    <t>00330</t>
  </si>
  <si>
    <t>08/11/2022</t>
  </si>
  <si>
    <t>05151</t>
  </si>
  <si>
    <t>05120</t>
  </si>
  <si>
    <t>00664</t>
  </si>
  <si>
    <t>00012</t>
  </si>
  <si>
    <t>01220</t>
  </si>
  <si>
    <t>00009</t>
  </si>
  <si>
    <t>01221</t>
  </si>
  <si>
    <t>00174</t>
  </si>
  <si>
    <t>05304</t>
  </si>
  <si>
    <t>05427</t>
  </si>
  <si>
    <t>05305</t>
  </si>
  <si>
    <t>05306</t>
  </si>
  <si>
    <t>00275</t>
  </si>
  <si>
    <t>00177</t>
  </si>
  <si>
    <t>05535</t>
  </si>
  <si>
    <t>09/11/2022</t>
  </si>
  <si>
    <t>05158</t>
  </si>
  <si>
    <t>00171</t>
  </si>
  <si>
    <t>05260</t>
  </si>
  <si>
    <t>16/11/2022</t>
  </si>
  <si>
    <t>11/02/2022</t>
  </si>
  <si>
    <t>00747</t>
  </si>
  <si>
    <t>Totales</t>
  </si>
  <si>
    <t>Homologación MV DS N° 465/2020</t>
  </si>
  <si>
    <t>01/12/2022</t>
  </si>
  <si>
    <t>15/12/2022</t>
  </si>
  <si>
    <t>04/12/2022</t>
  </si>
  <si>
    <t>19/12/2022</t>
  </si>
  <si>
    <t>08/12/2022</t>
  </si>
  <si>
    <t>09/12/2022</t>
  </si>
  <si>
    <t>21/12/2022</t>
  </si>
  <si>
    <t>10/12/2022</t>
  </si>
  <si>
    <t>11/12/2022</t>
  </si>
  <si>
    <t>22/12/2022</t>
  </si>
  <si>
    <t>29/12/2022</t>
  </si>
  <si>
    <t>05748</t>
  </si>
  <si>
    <t>13/12/2022</t>
  </si>
  <si>
    <t>07/12/2022</t>
  </si>
  <si>
    <t>00194</t>
  </si>
  <si>
    <t>05747</t>
  </si>
  <si>
    <t>06/12/2022</t>
  </si>
  <si>
    <t>01318</t>
  </si>
  <si>
    <t>05733</t>
  </si>
  <si>
    <t>01294</t>
  </si>
  <si>
    <t>05783</t>
  </si>
  <si>
    <t>00199</t>
  </si>
  <si>
    <t>20/12/2022</t>
  </si>
  <si>
    <t>05836</t>
  </si>
  <si>
    <t>00240</t>
  </si>
  <si>
    <t>00409</t>
  </si>
  <si>
    <t>05784</t>
  </si>
  <si>
    <t>05858</t>
  </si>
  <si>
    <t>06004</t>
  </si>
  <si>
    <t>00241</t>
  </si>
  <si>
    <t>06055</t>
  </si>
  <si>
    <t>30/12/2022</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</si>
</sst>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Verdana"/>
      <family val="2"/>
    </font>
    <font>
      <sz val="11"/>
      <color theme="1"/>
      <name val="Calibri"/>
      <family val="2"/>
      <scheme val="minor"/>
    </font>
    <font>
      <sz val="10"/>
      <color theme="1"/>
      <name val="Verdana"/>
      <family val="2"/>
    </font>
    <font>
      <b/>
      <sz val="10"/>
      <color theme="1"/>
      <name val="Verdana"/>
      <family val="2"/>
    </font>
    <font>
      <sz val="10"/>
      <name val="Verdana"/>
      <family val="2"/>
    </font>
    <font>
      <sz val="11"/>
      <color theme="1"/>
      <name val="Verdana"/>
      <family val="2"/>
    </font>
    <font>
      <sz val="11"/>
      <color theme="4" tint="-0.249977111117893"/>
      <name val="Verdana"/>
      <family val="2"/>
    </font>
    <font>
      <sz val="11"/>
      <color rgb="FFFF0000"/>
      <name val="Verdana"/>
      <family val="2"/>
    </font>
    <font>
      <sz val="11"/>
      <name val="Verdana"/>
      <family val="2"/>
    </font>
    <font>
      <b/>
      <sz val="10"/>
      <name val="Verdana"/>
      <family val="2"/>
    </font>
    <font>
      <b/>
      <sz val="10"/>
      <color theme="4" tint="-0.249977111117893"/>
      <name val="Verdana"/>
      <family val="2"/>
    </font>
    <font>
      <b/>
      <sz val="10"/>
      <color theme="1"/>
      <name val="Verdana"/>
    </font>
  </fonts>
  <fills count="10">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79998168889431442"/>
        <bgColor indexed="64"/>
      </patternFill>
    </fill>
    <fill>
      <patternFill patternType="solid">
        <fgColor rgb="FFFFC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xf numFmtId="9" fontId="5" fillId="0" borderId="0" applyFont="0" applyFill="0" applyBorder="0" applyAlignment="0" applyProtection="0"/>
    <xf numFmtId="0" fontId="1" fillId="0" borderId="0"/>
  </cellStyleXfs>
  <cellXfs count="96">
    <xf numFmtId="0" fontId="0" fillId="0" borderId="0" xfId="0"/>
    <xf numFmtId="0" fontId="2" fillId="0" borderId="0" xfId="0" applyFont="1"/>
    <xf numFmtId="0" fontId="3" fillId="2" borderId="1" xfId="0" applyFont="1" applyFill="1" applyBorder="1"/>
    <xf numFmtId="0" fontId="0" fillId="0" borderId="0" xfId="0" applyFill="1"/>
    <xf numFmtId="0" fontId="0" fillId="3" borderId="0" xfId="0" applyFill="1"/>
    <xf numFmtId="0" fontId="2" fillId="0" borderId="0" xfId="0" applyFont="1" applyAlignment="1">
      <alignment horizontal="left" vertical="top"/>
    </xf>
    <xf numFmtId="0" fontId="3" fillId="2" borderId="1" xfId="0" applyFont="1" applyFill="1" applyBorder="1" applyAlignment="1">
      <alignment horizontal="left"/>
    </xf>
    <xf numFmtId="0" fontId="0" fillId="0" borderId="0" xfId="0" applyAlignment="1">
      <alignment horizontal="left"/>
    </xf>
    <xf numFmtId="0" fontId="0" fillId="4" borderId="0" xfId="0" applyFill="1"/>
    <xf numFmtId="0" fontId="4" fillId="0" borderId="1" xfId="0" applyFont="1" applyBorder="1"/>
    <xf numFmtId="49" fontId="4" fillId="0" borderId="1" xfId="0" applyNumberFormat="1" applyFont="1" applyBorder="1" applyAlignment="1">
      <alignment horizontal="right"/>
    </xf>
    <xf numFmtId="49" fontId="2" fillId="0" borderId="1" xfId="0" applyNumberFormat="1" applyFont="1" applyFill="1" applyBorder="1" applyAlignment="1">
      <alignment horizontal="right"/>
    </xf>
    <xf numFmtId="0" fontId="0" fillId="5" borderId="0" xfId="0" applyFill="1"/>
    <xf numFmtId="0" fontId="6" fillId="3" borderId="0" xfId="0" applyFont="1" applyFill="1" applyBorder="1"/>
    <xf numFmtId="9" fontId="6" fillId="3" borderId="0" xfId="0" applyNumberFormat="1" applyFont="1" applyFill="1" applyBorder="1"/>
    <xf numFmtId="0" fontId="8" fillId="0" borderId="1" xfId="0" applyFont="1" applyBorder="1"/>
    <xf numFmtId="49" fontId="2" fillId="0" borderId="1" xfId="0" applyNumberFormat="1" applyFont="1" applyBorder="1" applyAlignment="1">
      <alignment horizontal="right"/>
    </xf>
    <xf numFmtId="0" fontId="4" fillId="0" borderId="1" xfId="0" applyNumberFormat="1" applyFont="1" applyBorder="1" applyAlignment="1">
      <alignment horizontal="right"/>
    </xf>
    <xf numFmtId="0" fontId="0" fillId="0" borderId="0" xfId="0" applyFont="1"/>
    <xf numFmtId="0" fontId="0" fillId="0" borderId="0" xfId="0" applyFont="1" applyAlignment="1">
      <alignment wrapText="1"/>
    </xf>
    <xf numFmtId="49" fontId="8" fillId="0" borderId="1" xfId="0" applyNumberFormat="1" applyFont="1" applyFill="1" applyBorder="1" applyAlignment="1">
      <alignment horizontal="right"/>
    </xf>
    <xf numFmtId="49" fontId="8" fillId="0" borderId="1" xfId="0" applyNumberFormat="1" applyFont="1" applyBorder="1" applyAlignment="1">
      <alignment horizontal="right"/>
    </xf>
    <xf numFmtId="0" fontId="8" fillId="0" borderId="0" xfId="0" applyFont="1" applyBorder="1"/>
    <xf numFmtId="49" fontId="0" fillId="0" borderId="1" xfId="0" applyNumberFormat="1" applyBorder="1" applyAlignment="1">
      <alignment horizontal="right"/>
    </xf>
    <xf numFmtId="49" fontId="0" fillId="0" borderId="1" xfId="0" applyNumberFormat="1" applyFill="1" applyBorder="1" applyAlignment="1">
      <alignment horizontal="right"/>
    </xf>
    <xf numFmtId="0" fontId="4" fillId="0" borderId="0" xfId="0" applyFont="1" applyBorder="1" applyAlignment="1">
      <alignment horizontal="left" vertical="center" wrapText="1"/>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xf>
    <xf numFmtId="0" fontId="4" fillId="8" borderId="13" xfId="0" applyFont="1" applyFill="1" applyBorder="1" applyAlignment="1">
      <alignment horizontal="left" vertical="center" wrapText="1"/>
    </xf>
    <xf numFmtId="0" fontId="4" fillId="8" borderId="3" xfId="0" applyFont="1" applyFill="1" applyBorder="1" applyAlignment="1">
      <alignment horizontal="left" vertical="center" wrapText="1"/>
    </xf>
    <xf numFmtId="0" fontId="4" fillId="8" borderId="1" xfId="0" applyFont="1" applyFill="1" applyBorder="1" applyAlignment="1">
      <alignment horizontal="left" vertical="center" wrapText="1"/>
    </xf>
    <xf numFmtId="0" fontId="4" fillId="8" borderId="14" xfId="0" applyFont="1" applyFill="1" applyBorder="1" applyAlignment="1">
      <alignment horizontal="left" vertical="center"/>
    </xf>
    <xf numFmtId="0" fontId="4" fillId="0" borderId="1" xfId="0" applyFont="1" applyBorder="1" applyAlignment="1">
      <alignment horizontal="left" vertical="center" wrapText="1"/>
    </xf>
    <xf numFmtId="0" fontId="4" fillId="0" borderId="14" xfId="0" applyFont="1" applyBorder="1" applyAlignment="1">
      <alignment horizontal="right" vertical="center"/>
    </xf>
    <xf numFmtId="0" fontId="4" fillId="0" borderId="13"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4" xfId="0" applyFont="1" applyFill="1" applyBorder="1" applyAlignment="1">
      <alignment horizontal="left" vertical="center"/>
    </xf>
    <xf numFmtId="0" fontId="4" fillId="8" borderId="14" xfId="0" applyFont="1" applyFill="1" applyBorder="1" applyAlignment="1">
      <alignment horizontal="left" vertical="center" wrapText="1"/>
    </xf>
    <xf numFmtId="0" fontId="4" fillId="0" borderId="14" xfId="0" applyFont="1" applyBorder="1" applyAlignment="1">
      <alignment horizontal="left" vertical="center"/>
    </xf>
    <xf numFmtId="0" fontId="4" fillId="8" borderId="1" xfId="0" applyFont="1" applyFill="1" applyBorder="1" applyAlignment="1">
      <alignment horizontal="right" vertical="center"/>
    </xf>
    <xf numFmtId="0" fontId="4" fillId="8" borderId="1" xfId="0" applyFont="1" applyFill="1" applyBorder="1" applyAlignment="1">
      <alignment horizontal="left" vertical="center"/>
    </xf>
    <xf numFmtId="0" fontId="2" fillId="0" borderId="2" xfId="0" applyFont="1" applyFill="1" applyBorder="1" applyAlignment="1">
      <alignment wrapText="1"/>
    </xf>
    <xf numFmtId="0" fontId="3" fillId="0" borderId="2" xfId="0" applyFont="1" applyFill="1" applyBorder="1" applyAlignment="1">
      <alignment wrapText="1"/>
    </xf>
    <xf numFmtId="0" fontId="3" fillId="0" borderId="1" xfId="0" applyFont="1" applyFill="1" applyBorder="1"/>
    <xf numFmtId="9" fontId="3" fillId="0" borderId="2" xfId="1" applyFont="1" applyFill="1" applyBorder="1"/>
    <xf numFmtId="9" fontId="3" fillId="0" borderId="1" xfId="1" applyFont="1" applyFill="1" applyBorder="1"/>
    <xf numFmtId="0" fontId="3" fillId="3" borderId="1" xfId="0" applyFont="1" applyFill="1" applyBorder="1"/>
    <xf numFmtId="9" fontId="3" fillId="0" borderId="1" xfId="0" applyNumberFormat="1" applyFont="1" applyFill="1" applyBorder="1"/>
    <xf numFmtId="9" fontId="3" fillId="0" borderId="15" xfId="0" applyNumberFormat="1" applyFont="1" applyFill="1" applyBorder="1"/>
    <xf numFmtId="0" fontId="0" fillId="3" borderId="0" xfId="0" applyFill="1" applyBorder="1"/>
    <xf numFmtId="49" fontId="2" fillId="9" borderId="1" xfId="0" applyNumberFormat="1" applyFont="1" applyFill="1" applyBorder="1" applyAlignment="1">
      <alignment horizontal="right"/>
    </xf>
    <xf numFmtId="0" fontId="4" fillId="9" borderId="1" xfId="0" applyFont="1" applyFill="1" applyBorder="1"/>
    <xf numFmtId="0" fontId="2" fillId="0" borderId="1" xfId="0" applyNumberFormat="1" applyFont="1" applyBorder="1" applyAlignment="1">
      <alignment horizontal="right"/>
    </xf>
    <xf numFmtId="0" fontId="2" fillId="9" borderId="1" xfId="0" applyNumberFormat="1" applyFont="1" applyFill="1" applyBorder="1" applyAlignment="1">
      <alignment horizontal="right"/>
    </xf>
    <xf numFmtId="49" fontId="4" fillId="9" borderId="1" xfId="0" applyNumberFormat="1" applyFont="1" applyFill="1" applyBorder="1" applyAlignment="1">
      <alignment horizontal="right"/>
    </xf>
    <xf numFmtId="49" fontId="4" fillId="0" borderId="1" xfId="0" applyNumberFormat="1" applyFont="1" applyFill="1" applyBorder="1" applyAlignment="1">
      <alignment horizontal="right"/>
    </xf>
    <xf numFmtId="0" fontId="2" fillId="0" borderId="1" xfId="0" applyNumberFormat="1" applyFont="1" applyFill="1" applyBorder="1" applyAlignment="1">
      <alignment horizontal="right"/>
    </xf>
    <xf numFmtId="49" fontId="2" fillId="0" borderId="1" xfId="0" applyNumberFormat="1" applyFont="1" applyFill="1" applyBorder="1" applyAlignment="1">
      <alignment horizontal="left"/>
    </xf>
    <xf numFmtId="0" fontId="2" fillId="9" borderId="1" xfId="0" applyNumberFormat="1" applyFont="1" applyFill="1" applyBorder="1" applyAlignment="1">
      <alignment horizontal="left"/>
    </xf>
    <xf numFmtId="0" fontId="4" fillId="0" borderId="1" xfId="0" applyFont="1" applyFill="1" applyBorder="1"/>
    <xf numFmtId="0" fontId="4" fillId="8" borderId="1" xfId="0" applyFont="1" applyFill="1" applyBorder="1" applyAlignment="1">
      <alignment horizontal="left" vertical="center" wrapText="1"/>
    </xf>
    <xf numFmtId="0" fontId="4" fillId="0" borderId="1" xfId="0" applyNumberFormat="1" applyFont="1" applyFill="1" applyBorder="1" applyAlignment="1">
      <alignment horizontal="right"/>
    </xf>
    <xf numFmtId="49" fontId="8" fillId="9" borderId="1" xfId="0" applyNumberFormat="1" applyFont="1" applyFill="1" applyBorder="1" applyAlignment="1">
      <alignment horizontal="right"/>
    </xf>
    <xf numFmtId="0" fontId="10" fillId="0" borderId="1" xfId="0" applyFont="1" applyBorder="1" applyAlignment="1">
      <alignment horizontal="center" wrapText="1"/>
    </xf>
    <xf numFmtId="10" fontId="10" fillId="0" borderId="1" xfId="1" applyNumberFormat="1" applyFont="1" applyFill="1" applyBorder="1" applyAlignment="1">
      <alignment horizontal="center" wrapText="1"/>
    </xf>
    <xf numFmtId="0" fontId="11" fillId="0" borderId="1" xfId="0" applyFont="1" applyFill="1" applyBorder="1" applyAlignment="1">
      <alignment wrapText="1"/>
    </xf>
    <xf numFmtId="9" fontId="11" fillId="0" borderId="1" xfId="0" applyNumberFormat="1" applyFont="1" applyFill="1" applyBorder="1" applyAlignment="1">
      <alignment wrapText="1"/>
    </xf>
    <xf numFmtId="0" fontId="8" fillId="9" borderId="1" xfId="0" applyFont="1" applyFill="1" applyBorder="1"/>
    <xf numFmtId="0" fontId="8" fillId="0" borderId="1" xfId="0" applyFont="1" applyFill="1" applyBorder="1"/>
    <xf numFmtId="49" fontId="0" fillId="9" borderId="1" xfId="0" applyNumberFormat="1" applyFill="1" applyBorder="1" applyAlignment="1">
      <alignment horizontal="right"/>
    </xf>
    <xf numFmtId="0" fontId="2" fillId="0" borderId="1" xfId="0" applyNumberFormat="1" applyFont="1" applyBorder="1" applyAlignment="1">
      <alignment horizontal="left"/>
    </xf>
    <xf numFmtId="0" fontId="4" fillId="0" borderId="1" xfId="0" applyNumberFormat="1" applyFont="1" applyBorder="1" applyAlignment="1">
      <alignment horizontal="left"/>
    </xf>
    <xf numFmtId="0" fontId="2" fillId="0" borderId="1" xfId="0" applyNumberFormat="1" applyFont="1" applyFill="1" applyBorder="1" applyAlignment="1">
      <alignment horizontal="left"/>
    </xf>
    <xf numFmtId="0" fontId="11" fillId="0" borderId="1" xfId="0" applyFont="1" applyFill="1" applyBorder="1"/>
    <xf numFmtId="9" fontId="11" fillId="0" borderId="1" xfId="0" applyNumberFormat="1" applyFont="1" applyFill="1" applyBorder="1"/>
    <xf numFmtId="0" fontId="3" fillId="0" borderId="0" xfId="0" applyFont="1" applyAlignment="1">
      <alignment horizontal="center" vertical="center"/>
    </xf>
    <xf numFmtId="0" fontId="3" fillId="3" borderId="0" xfId="0" applyFont="1" applyFill="1" applyAlignment="1">
      <alignment horizontal="center" vertical="center"/>
    </xf>
    <xf numFmtId="10" fontId="7" fillId="3" borderId="0" xfId="0" applyNumberFormat="1" applyFont="1" applyFill="1" applyAlignment="1">
      <alignment horizontal="left"/>
    </xf>
    <xf numFmtId="0" fontId="0" fillId="3" borderId="0" xfId="0" applyFill="1" applyAlignment="1">
      <alignment horizontal="left" wrapText="1"/>
    </xf>
    <xf numFmtId="0" fontId="10" fillId="0" borderId="0" xfId="0" applyFont="1" applyBorder="1" applyAlignment="1">
      <alignment horizontal="center" vertical="center" wrapText="1"/>
    </xf>
    <xf numFmtId="0" fontId="10" fillId="0" borderId="1" xfId="0" applyFont="1" applyBorder="1" applyAlignment="1">
      <alignment horizontal="center" wrapText="1"/>
    </xf>
    <xf numFmtId="0" fontId="10" fillId="0" borderId="1" xfId="0" applyFont="1" applyFill="1" applyBorder="1" applyAlignment="1">
      <alignment horizontal="center" wrapText="1"/>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4" fillId="0" borderId="13" xfId="0" applyFont="1" applyFill="1" applyBorder="1" applyAlignment="1">
      <alignment horizontal="right" vertical="center" wrapText="1"/>
    </xf>
    <xf numFmtId="0" fontId="4" fillId="8"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cellXfs>
  <cellStyles count="3">
    <cellStyle name="Normal" xfId="0" builtinId="0"/>
    <cellStyle name="Normal 2" xfId="2"/>
    <cellStyle name="Porcentaje" xfId="1" builtinId="5"/>
  </cellStyles>
  <dxfs count="8">
    <dxf>
      <font>
        <b/>
        <strike val="0"/>
        <outline val="0"/>
        <shadow val="0"/>
        <u val="none"/>
        <vertAlign val="baseline"/>
        <sz val="10"/>
        <color theme="1"/>
        <name val="Verdana"/>
        <scheme val="none"/>
      </font>
      <numFmt numFmtId="13" formatCode="0%"/>
      <fill>
        <patternFill patternType="none">
          <bgColor auto="1"/>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name val="Verdana"/>
        <scheme val="none"/>
      </font>
      <fill>
        <patternFill patternType="none">
          <bgColor indexed="65"/>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name val="Verdana"/>
        <scheme val="none"/>
      </font>
      <fill>
        <patternFill patternType="none">
          <bgColor indexed="65"/>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name val="Verdana"/>
        <scheme val="none"/>
      </font>
      <fill>
        <patternFill patternType="none">
          <bgColor indexed="65"/>
        </patternFill>
      </fill>
      <border diagonalUp="0" diagonalDown="0" outline="0">
        <left style="thin">
          <color indexed="64"/>
        </left>
        <right style="thin">
          <color indexed="64"/>
        </right>
        <top style="thin">
          <color indexed="64"/>
        </top>
        <bottom style="thin">
          <color indexed="64"/>
        </bottom>
      </border>
    </dxf>
    <dxf>
      <border outline="0">
        <right style="thin">
          <color indexed="64"/>
        </right>
        <top style="thin">
          <color indexed="64"/>
        </top>
      </border>
    </dxf>
    <dxf>
      <font>
        <b/>
        <strike val="0"/>
        <outline val="0"/>
        <shadow val="0"/>
        <u val="none"/>
        <vertAlign val="baseline"/>
        <sz val="10"/>
        <color theme="1"/>
        <name val="Verdana"/>
        <scheme val="none"/>
      </font>
      <fill>
        <patternFill patternType="none">
          <bgColor auto="1"/>
        </patternFill>
      </fill>
    </dxf>
    <dxf>
      <border outline="0">
        <bottom style="thin">
          <color indexed="64"/>
        </bottom>
      </border>
    </dxf>
    <dxf>
      <font>
        <b/>
        <strike val="0"/>
        <outline val="0"/>
        <shadow val="0"/>
        <u val="none"/>
        <vertAlign val="baseline"/>
        <sz val="10"/>
        <color theme="1"/>
        <name val="Verdana"/>
        <scheme val="none"/>
      </font>
      <fill>
        <patternFill patternType="none">
          <bgColor indexed="65"/>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56</xdr:row>
      <xdr:rowOff>9524</xdr:rowOff>
    </xdr:from>
    <xdr:to>
      <xdr:col>4</xdr:col>
      <xdr:colOff>0</xdr:colOff>
      <xdr:row>64</xdr:row>
      <xdr:rowOff>57150</xdr:rowOff>
    </xdr:to>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0" y="9420224"/>
          <a:ext cx="13144500" cy="1628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a:t>
          </a:r>
        </a:p>
        <a:p>
          <a:pPr algn="just"/>
          <a:r>
            <a:rPr lang="en-US" sz="1100" b="1"/>
            <a:t>A la fecha del reporte (30 de diciembre) la</a:t>
          </a:r>
          <a:r>
            <a:rPr lang="en-US" sz="1100" b="1" baseline="0"/>
            <a:t> institución solo tiene reclamos en estado finalizado o finalizado desistida por no rectificación, es decir, se le ha entregado la respuesta en forma integra al usuario/a. También en estado derivado, cuando corresponde a reclamos que deben ser respondidos por otras instituciones del Estado.</a:t>
          </a:r>
          <a:endParaRPr lang="en-US" sz="1100" b="1"/>
        </a:p>
        <a:p>
          <a:pPr algn="just"/>
          <a:endParaRPr lang="en-US" sz="1100"/>
        </a:p>
        <a:p>
          <a:pPr marL="0" marR="0" indent="0" algn="just" defTabSz="914400" eaLnBrk="1" fontAlgn="auto" latinLnBrk="0" hangingPunct="1">
            <a:lnSpc>
              <a:spcPct val="100000"/>
            </a:lnSpc>
            <a:spcBef>
              <a:spcPts val="0"/>
            </a:spcBef>
            <a:spcAft>
              <a:spcPts val="0"/>
            </a:spcAft>
            <a:buClrTx/>
            <a:buSzTx/>
            <a:buFontTx/>
            <a:buNone/>
            <a:tabLst/>
            <a:defRPr/>
          </a:pPr>
          <a:endParaRPr lang="es-CL" b="0">
            <a:effectLst/>
          </a:endParaRPr>
        </a:p>
        <a:p>
          <a:pPr algn="just"/>
          <a:endParaRPr lang="en-US" sz="1100"/>
        </a:p>
      </xdr:txBody>
    </xdr:sp>
    <xdr:clientData/>
  </xdr:twoCellAnchor>
</xdr:wsDr>
</file>

<file path=xl/tables/table1.xml><?xml version="1.0" encoding="utf-8"?>
<table xmlns="http://schemas.openxmlformats.org/spreadsheetml/2006/main" id="2" name="Tabla13" displayName="Tabla13" ref="B6:E20" totalsRowShown="0" headerRowDxfId="7" dataDxfId="5" headerRowBorderDxfId="6" tableBorderDxfId="4">
  <tableColumns count="4">
    <tableColumn id="1" name="Mes" dataDxfId="3"/>
    <tableColumn id="2" name="Número reclamos recibidas al año 2022" dataDxfId="2"/>
    <tableColumn id="3" name="Número reclamos respondidos en año 2022" dataDxfId="1"/>
    <tableColumn id="4" name="% de reclamos respondidos en año 2022" dataDxfId="0">
      <calculatedColumnFormula>+Tabla13[[#This Row],[Número reclamos respondidos en año 2022]]/Tabla13[[#This Row],[Número reclamos recibidas al año 2022]]</calculatedColumnFormula>
    </tableColumn>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8"/>
  <sheetViews>
    <sheetView tabSelected="1" zoomScale="90" zoomScaleNormal="90" workbookViewId="0">
      <pane ySplit="6" topLeftCell="A82" activePane="bottomLeft" state="frozen"/>
      <selection pane="bottomLeft" activeCell="D29" sqref="D29"/>
    </sheetView>
  </sheetViews>
  <sheetFormatPr baseColWidth="10" defaultRowHeight="14.25" x14ac:dyDescent="0.2"/>
  <cols>
    <col min="1" max="1" width="10.796875" bestFit="1" customWidth="1"/>
    <col min="2" max="2" width="48" customWidth="1"/>
    <col min="3" max="3" width="13.296875" customWidth="1"/>
    <col min="4" max="4" width="15.19921875" style="7" customWidth="1"/>
    <col min="5" max="5" width="14.59765625" customWidth="1"/>
    <col min="6" max="6" width="34.296875" customWidth="1"/>
    <col min="7" max="7" width="11.19921875" style="4"/>
    <col min="8" max="8" width="29.09765625" style="4" customWidth="1"/>
    <col min="9" max="21" width="11.19921875" style="4"/>
  </cols>
  <sheetData>
    <row r="1" spans="1:8" ht="9.9499999999999993" customHeight="1" x14ac:dyDescent="0.2">
      <c r="A1" s="80" t="s">
        <v>89</v>
      </c>
      <c r="B1" s="80"/>
      <c r="C1" s="80"/>
      <c r="D1" s="80"/>
      <c r="E1" s="80"/>
      <c r="F1" s="80"/>
    </row>
    <row r="2" spans="1:8" ht="9.9499999999999993" customHeight="1" x14ac:dyDescent="0.2">
      <c r="A2" s="80"/>
      <c r="B2" s="80"/>
      <c r="C2" s="80"/>
      <c r="D2" s="80"/>
      <c r="E2" s="80"/>
      <c r="F2" s="80"/>
    </row>
    <row r="3" spans="1:8" ht="9.9499999999999993" customHeight="1" x14ac:dyDescent="0.2">
      <c r="A3" s="80"/>
      <c r="B3" s="80"/>
      <c r="C3" s="80"/>
      <c r="D3" s="80"/>
      <c r="E3" s="80"/>
      <c r="F3" s="80"/>
    </row>
    <row r="4" spans="1:8" ht="9.9499999999999993" customHeight="1" x14ac:dyDescent="0.2">
      <c r="A4" s="80"/>
      <c r="B4" s="80"/>
      <c r="C4" s="80"/>
      <c r="D4" s="80"/>
      <c r="E4" s="80"/>
      <c r="F4" s="80"/>
    </row>
    <row r="5" spans="1:8" ht="9.9499999999999993" customHeight="1" x14ac:dyDescent="0.2">
      <c r="C5" s="1"/>
      <c r="D5" s="5"/>
      <c r="E5" s="1"/>
      <c r="F5" s="1"/>
    </row>
    <row r="6" spans="1:8" x14ac:dyDescent="0.2">
      <c r="A6" s="2" t="s">
        <v>59</v>
      </c>
      <c r="B6" s="2" t="s">
        <v>52</v>
      </c>
      <c r="C6" s="2" t="s">
        <v>53</v>
      </c>
      <c r="D6" s="6" t="s">
        <v>54</v>
      </c>
      <c r="E6" s="2" t="s">
        <v>46</v>
      </c>
      <c r="F6" s="2" t="s">
        <v>60</v>
      </c>
      <c r="H6" s="34" t="s">
        <v>49</v>
      </c>
    </row>
    <row r="7" spans="1:8" x14ac:dyDescent="0.2">
      <c r="A7" s="57">
        <v>460001722</v>
      </c>
      <c r="B7" s="16" t="s">
        <v>61</v>
      </c>
      <c r="C7" s="16" t="s">
        <v>112</v>
      </c>
      <c r="D7" s="16" t="s">
        <v>140</v>
      </c>
      <c r="E7" s="10" t="s">
        <v>87</v>
      </c>
      <c r="F7" s="9" t="s">
        <v>152</v>
      </c>
      <c r="H7" s="34" t="s">
        <v>50</v>
      </c>
    </row>
    <row r="8" spans="1:8" x14ac:dyDescent="0.2">
      <c r="A8" s="57">
        <v>460003022</v>
      </c>
      <c r="B8" s="16" t="s">
        <v>3</v>
      </c>
      <c r="C8" s="16" t="s">
        <v>112</v>
      </c>
      <c r="D8" s="16" t="s">
        <v>141</v>
      </c>
      <c r="E8" s="10" t="s">
        <v>88</v>
      </c>
      <c r="F8" s="9" t="s">
        <v>152</v>
      </c>
      <c r="H8" s="45" t="s">
        <v>51</v>
      </c>
    </row>
    <row r="9" spans="1:8" x14ac:dyDescent="0.2">
      <c r="A9" s="57">
        <v>460003522</v>
      </c>
      <c r="B9" s="16" t="s">
        <v>3</v>
      </c>
      <c r="C9" s="16" t="s">
        <v>113</v>
      </c>
      <c r="D9" s="16" t="s">
        <v>142</v>
      </c>
      <c r="E9" s="10" t="s">
        <v>90</v>
      </c>
      <c r="F9" s="9" t="s">
        <v>152</v>
      </c>
    </row>
    <row r="10" spans="1:8" x14ac:dyDescent="0.2">
      <c r="A10" s="57">
        <v>460010222</v>
      </c>
      <c r="B10" s="16" t="s">
        <v>2</v>
      </c>
      <c r="C10" s="16" t="s">
        <v>114</v>
      </c>
      <c r="D10" s="16" t="s">
        <v>143</v>
      </c>
      <c r="E10" s="10" t="s">
        <v>91</v>
      </c>
      <c r="F10" s="9" t="s">
        <v>152</v>
      </c>
    </row>
    <row r="11" spans="1:8" x14ac:dyDescent="0.2">
      <c r="A11" s="57">
        <v>460012622</v>
      </c>
      <c r="B11" s="16" t="s">
        <v>70</v>
      </c>
      <c r="C11" s="16" t="s">
        <v>115</v>
      </c>
      <c r="D11" s="16" t="s">
        <v>121</v>
      </c>
      <c r="E11" s="10" t="s">
        <v>85</v>
      </c>
      <c r="F11" s="9" t="s">
        <v>152</v>
      </c>
    </row>
    <row r="12" spans="1:8" x14ac:dyDescent="0.2">
      <c r="A12" s="57">
        <v>460012722</v>
      </c>
      <c r="B12" s="16" t="s">
        <v>2</v>
      </c>
      <c r="C12" s="16" t="s">
        <v>116</v>
      </c>
      <c r="D12" s="16" t="s">
        <v>143</v>
      </c>
      <c r="E12" s="10" t="s">
        <v>92</v>
      </c>
      <c r="F12" s="9" t="s">
        <v>152</v>
      </c>
    </row>
    <row r="13" spans="1:8" x14ac:dyDescent="0.2">
      <c r="A13" s="58">
        <v>460013522</v>
      </c>
      <c r="B13" s="55" t="s">
        <v>2</v>
      </c>
      <c r="C13" s="55" t="s">
        <v>117</v>
      </c>
      <c r="D13" s="55" t="s">
        <v>118</v>
      </c>
      <c r="E13" s="59" t="s">
        <v>93</v>
      </c>
      <c r="F13" s="56" t="s">
        <v>153</v>
      </c>
    </row>
    <row r="14" spans="1:8" x14ac:dyDescent="0.2">
      <c r="A14" s="57">
        <v>460014422</v>
      </c>
      <c r="B14" s="16" t="s">
        <v>75</v>
      </c>
      <c r="C14" s="16" t="s">
        <v>118</v>
      </c>
      <c r="D14" s="16" t="s">
        <v>143</v>
      </c>
      <c r="E14" s="60" t="s">
        <v>94</v>
      </c>
      <c r="F14" s="9" t="s">
        <v>152</v>
      </c>
    </row>
    <row r="15" spans="1:8" x14ac:dyDescent="0.2">
      <c r="A15" s="57">
        <v>460017322</v>
      </c>
      <c r="B15" s="16" t="s">
        <v>2</v>
      </c>
      <c r="C15" s="16" t="s">
        <v>119</v>
      </c>
      <c r="D15" s="16" t="s">
        <v>121</v>
      </c>
      <c r="E15" s="10" t="s">
        <v>95</v>
      </c>
      <c r="F15" s="9" t="s">
        <v>152</v>
      </c>
    </row>
    <row r="16" spans="1:8" s="3" customFormat="1" x14ac:dyDescent="0.2">
      <c r="A16" s="61">
        <v>460019222</v>
      </c>
      <c r="B16" s="61" t="s">
        <v>4</v>
      </c>
      <c r="C16" s="11" t="s">
        <v>120</v>
      </c>
      <c r="D16" s="11" t="s">
        <v>383</v>
      </c>
      <c r="E16" s="60" t="s">
        <v>384</v>
      </c>
      <c r="F16" s="64" t="s">
        <v>152</v>
      </c>
    </row>
    <row r="17" spans="1:6" x14ac:dyDescent="0.2">
      <c r="A17" s="57">
        <v>460020622</v>
      </c>
      <c r="B17" s="16" t="s">
        <v>27</v>
      </c>
      <c r="C17" s="16" t="s">
        <v>121</v>
      </c>
      <c r="D17" s="16" t="s">
        <v>144</v>
      </c>
      <c r="E17" s="10" t="s">
        <v>102</v>
      </c>
      <c r="F17" s="9" t="s">
        <v>152</v>
      </c>
    </row>
    <row r="18" spans="1:6" x14ac:dyDescent="0.2">
      <c r="A18" s="57">
        <v>460021422</v>
      </c>
      <c r="B18" s="16" t="s">
        <v>2</v>
      </c>
      <c r="C18" s="16" t="s">
        <v>122</v>
      </c>
      <c r="D18" s="16" t="s">
        <v>122</v>
      </c>
      <c r="E18" s="10" t="s">
        <v>96</v>
      </c>
      <c r="F18" s="9" t="s">
        <v>152</v>
      </c>
    </row>
    <row r="19" spans="1:6" x14ac:dyDescent="0.2">
      <c r="A19" s="17">
        <v>460022022</v>
      </c>
      <c r="B19" s="10" t="s">
        <v>26</v>
      </c>
      <c r="C19" s="10" t="s">
        <v>122</v>
      </c>
      <c r="D19" s="10" t="s">
        <v>145</v>
      </c>
      <c r="E19" s="10" t="s">
        <v>103</v>
      </c>
      <c r="F19" s="9" t="s">
        <v>152</v>
      </c>
    </row>
    <row r="20" spans="1:6" x14ac:dyDescent="0.2">
      <c r="A20" s="57">
        <v>460028422</v>
      </c>
      <c r="B20" s="16" t="s">
        <v>26</v>
      </c>
      <c r="C20" s="16" t="s">
        <v>123</v>
      </c>
      <c r="D20" s="16" t="s">
        <v>128</v>
      </c>
      <c r="E20" s="16" t="s">
        <v>104</v>
      </c>
      <c r="F20" s="9" t="s">
        <v>152</v>
      </c>
    </row>
    <row r="21" spans="1:6" x14ac:dyDescent="0.2">
      <c r="A21" s="57">
        <v>460029822</v>
      </c>
      <c r="B21" s="16" t="s">
        <v>25</v>
      </c>
      <c r="C21" s="16" t="s">
        <v>124</v>
      </c>
      <c r="D21" s="16" t="s">
        <v>144</v>
      </c>
      <c r="E21" s="16" t="s">
        <v>105</v>
      </c>
      <c r="F21" s="9" t="s">
        <v>152</v>
      </c>
    </row>
    <row r="22" spans="1:6" x14ac:dyDescent="0.2">
      <c r="A22" s="17">
        <v>460032922</v>
      </c>
      <c r="B22" s="10" t="s">
        <v>4</v>
      </c>
      <c r="C22" s="10" t="s">
        <v>125</v>
      </c>
      <c r="D22" s="10" t="s">
        <v>146</v>
      </c>
      <c r="E22" s="16" t="s">
        <v>108</v>
      </c>
      <c r="F22" s="9" t="s">
        <v>152</v>
      </c>
    </row>
    <row r="23" spans="1:6" x14ac:dyDescent="0.2">
      <c r="A23" s="17">
        <v>460033322</v>
      </c>
      <c r="B23" s="10" t="s">
        <v>2</v>
      </c>
      <c r="C23" s="10" t="s">
        <v>125</v>
      </c>
      <c r="D23" s="10" t="s">
        <v>128</v>
      </c>
      <c r="E23" s="10" t="s">
        <v>154</v>
      </c>
      <c r="F23" s="9" t="s">
        <v>152</v>
      </c>
    </row>
    <row r="24" spans="1:6" x14ac:dyDescent="0.2">
      <c r="A24" s="57">
        <v>460035222</v>
      </c>
      <c r="B24" s="16" t="s">
        <v>100</v>
      </c>
      <c r="C24" s="16" t="s">
        <v>126</v>
      </c>
      <c r="D24" s="16" t="s">
        <v>130</v>
      </c>
      <c r="E24" s="16" t="s">
        <v>106</v>
      </c>
      <c r="F24" s="9" t="s">
        <v>152</v>
      </c>
    </row>
    <row r="25" spans="1:6" x14ac:dyDescent="0.2">
      <c r="A25" s="57">
        <v>460035922</v>
      </c>
      <c r="B25" s="16" t="s">
        <v>2</v>
      </c>
      <c r="C25" s="16" t="s">
        <v>127</v>
      </c>
      <c r="D25" s="16" t="s">
        <v>128</v>
      </c>
      <c r="E25" s="16" t="s">
        <v>107</v>
      </c>
      <c r="F25" s="9" t="s">
        <v>152</v>
      </c>
    </row>
    <row r="26" spans="1:6" x14ac:dyDescent="0.2">
      <c r="A26" s="17">
        <v>460037522</v>
      </c>
      <c r="B26" s="10" t="s">
        <v>4</v>
      </c>
      <c r="C26" s="10" t="s">
        <v>128</v>
      </c>
      <c r="D26" s="10" t="s">
        <v>132</v>
      </c>
      <c r="E26" s="10" t="s">
        <v>155</v>
      </c>
      <c r="F26" s="9" t="s">
        <v>152</v>
      </c>
    </row>
    <row r="27" spans="1:6" x14ac:dyDescent="0.2">
      <c r="A27" s="61">
        <v>460039122</v>
      </c>
      <c r="B27" s="11" t="s">
        <v>26</v>
      </c>
      <c r="C27" s="11" t="s">
        <v>129</v>
      </c>
      <c r="D27" s="11" t="s">
        <v>147</v>
      </c>
      <c r="E27" s="11" t="s">
        <v>165</v>
      </c>
      <c r="F27" s="62" t="s">
        <v>152</v>
      </c>
    </row>
    <row r="28" spans="1:6" x14ac:dyDescent="0.2">
      <c r="A28" s="57">
        <v>460042022</v>
      </c>
      <c r="B28" s="16" t="s">
        <v>75</v>
      </c>
      <c r="C28" s="16" t="s">
        <v>130</v>
      </c>
      <c r="D28" s="16" t="s">
        <v>148</v>
      </c>
      <c r="E28" s="16" t="s">
        <v>156</v>
      </c>
      <c r="F28" s="9" t="s">
        <v>152</v>
      </c>
    </row>
    <row r="29" spans="1:6" x14ac:dyDescent="0.2">
      <c r="A29" s="57">
        <v>460042622</v>
      </c>
      <c r="B29" s="16" t="s">
        <v>2</v>
      </c>
      <c r="C29" s="16" t="s">
        <v>131</v>
      </c>
      <c r="D29" s="16" t="s">
        <v>149</v>
      </c>
      <c r="E29" s="16" t="s">
        <v>157</v>
      </c>
      <c r="F29" s="9" t="s">
        <v>152</v>
      </c>
    </row>
    <row r="30" spans="1:6" x14ac:dyDescent="0.2">
      <c r="A30" s="57">
        <v>460045422</v>
      </c>
      <c r="B30" s="16" t="s">
        <v>111</v>
      </c>
      <c r="C30" s="16" t="s">
        <v>132</v>
      </c>
      <c r="D30" s="16" t="s">
        <v>147</v>
      </c>
      <c r="E30" s="16" t="s">
        <v>158</v>
      </c>
      <c r="F30" s="9" t="s">
        <v>152</v>
      </c>
    </row>
    <row r="31" spans="1:6" x14ac:dyDescent="0.2">
      <c r="A31" s="57">
        <v>460052522</v>
      </c>
      <c r="B31" s="16" t="s">
        <v>3</v>
      </c>
      <c r="C31" s="16" t="s">
        <v>133</v>
      </c>
      <c r="D31" s="16" t="s">
        <v>150</v>
      </c>
      <c r="E31" s="16" t="s">
        <v>159</v>
      </c>
      <c r="F31" s="9" t="s">
        <v>152</v>
      </c>
    </row>
    <row r="32" spans="1:6" x14ac:dyDescent="0.2">
      <c r="A32" s="57">
        <v>460052722</v>
      </c>
      <c r="B32" s="16" t="s">
        <v>75</v>
      </c>
      <c r="C32" s="16" t="s">
        <v>133</v>
      </c>
      <c r="D32" s="16" t="s">
        <v>150</v>
      </c>
      <c r="E32" s="16" t="s">
        <v>160</v>
      </c>
      <c r="F32" s="9" t="s">
        <v>152</v>
      </c>
    </row>
    <row r="33" spans="1:21" x14ac:dyDescent="0.2">
      <c r="A33" s="57">
        <v>460056722</v>
      </c>
      <c r="B33" s="16" t="s">
        <v>3</v>
      </c>
      <c r="C33" s="16" t="s">
        <v>134</v>
      </c>
      <c r="D33" s="16" t="s">
        <v>151</v>
      </c>
      <c r="E33" s="16" t="s">
        <v>161</v>
      </c>
      <c r="F33" s="9" t="s">
        <v>152</v>
      </c>
    </row>
    <row r="34" spans="1:21" x14ac:dyDescent="0.2">
      <c r="A34" s="57">
        <v>460057222</v>
      </c>
      <c r="B34" s="16" t="s">
        <v>29</v>
      </c>
      <c r="C34" s="16" t="s">
        <v>134</v>
      </c>
      <c r="D34" s="16" t="s">
        <v>150</v>
      </c>
      <c r="E34" s="16" t="s">
        <v>162</v>
      </c>
      <c r="F34" s="9" t="s">
        <v>152</v>
      </c>
    </row>
    <row r="35" spans="1:21" x14ac:dyDescent="0.2">
      <c r="A35" s="57">
        <v>460062322</v>
      </c>
      <c r="B35" s="16" t="s">
        <v>26</v>
      </c>
      <c r="C35" s="16" t="s">
        <v>135</v>
      </c>
      <c r="D35" s="16" t="s">
        <v>138</v>
      </c>
      <c r="E35" s="16" t="s">
        <v>163</v>
      </c>
      <c r="F35" s="9" t="s">
        <v>152</v>
      </c>
    </row>
    <row r="36" spans="1:21" x14ac:dyDescent="0.2">
      <c r="A36" s="57">
        <v>460065822</v>
      </c>
      <c r="B36" s="16" t="s">
        <v>100</v>
      </c>
      <c r="C36" s="16" t="s">
        <v>136</v>
      </c>
      <c r="D36" s="16" t="s">
        <v>136</v>
      </c>
      <c r="E36" s="16" t="s">
        <v>164</v>
      </c>
      <c r="F36" s="9" t="s">
        <v>152</v>
      </c>
    </row>
    <row r="37" spans="1:21" x14ac:dyDescent="0.2">
      <c r="A37" s="61">
        <v>460065922</v>
      </c>
      <c r="B37" s="11" t="s">
        <v>4</v>
      </c>
      <c r="C37" s="11" t="s">
        <v>137</v>
      </c>
      <c r="D37" s="11" t="s">
        <v>180</v>
      </c>
      <c r="E37" s="11" t="s">
        <v>181</v>
      </c>
      <c r="F37" s="64" t="s">
        <v>152</v>
      </c>
    </row>
    <row r="38" spans="1:21" x14ac:dyDescent="0.2">
      <c r="A38" s="61">
        <v>460068422</v>
      </c>
      <c r="B38" s="11" t="s">
        <v>110</v>
      </c>
      <c r="C38" s="11" t="s">
        <v>138</v>
      </c>
      <c r="D38" s="11" t="s">
        <v>168</v>
      </c>
      <c r="E38" s="11" t="s">
        <v>182</v>
      </c>
      <c r="F38" s="64" t="s">
        <v>152</v>
      </c>
    </row>
    <row r="39" spans="1:21" x14ac:dyDescent="0.2">
      <c r="A39" s="61">
        <v>460069622</v>
      </c>
      <c r="B39" s="11" t="s">
        <v>109</v>
      </c>
      <c r="C39" s="11" t="s">
        <v>139</v>
      </c>
      <c r="D39" s="11" t="s">
        <v>170</v>
      </c>
      <c r="E39" s="11" t="s">
        <v>183</v>
      </c>
      <c r="F39" s="64" t="s">
        <v>152</v>
      </c>
    </row>
    <row r="40" spans="1:21" x14ac:dyDescent="0.2">
      <c r="A40" s="61">
        <v>460071422</v>
      </c>
      <c r="B40" s="11" t="s">
        <v>2</v>
      </c>
      <c r="C40" s="11" t="s">
        <v>136</v>
      </c>
      <c r="D40" s="11" t="s">
        <v>167</v>
      </c>
      <c r="E40" s="11" t="s">
        <v>184</v>
      </c>
      <c r="F40" s="64" t="s">
        <v>152</v>
      </c>
    </row>
    <row r="41" spans="1:21" x14ac:dyDescent="0.2">
      <c r="A41" s="61">
        <v>460079522</v>
      </c>
      <c r="B41" s="11" t="s">
        <v>166</v>
      </c>
      <c r="C41" s="11" t="s">
        <v>168</v>
      </c>
      <c r="D41" s="11" t="s">
        <v>169</v>
      </c>
      <c r="E41" s="11" t="s">
        <v>185</v>
      </c>
      <c r="F41" s="64" t="s">
        <v>152</v>
      </c>
    </row>
    <row r="42" spans="1:21" s="8" customFormat="1" x14ac:dyDescent="0.2">
      <c r="A42" s="61">
        <v>460080222</v>
      </c>
      <c r="B42" s="11" t="s">
        <v>166</v>
      </c>
      <c r="C42" s="11" t="s">
        <v>170</v>
      </c>
      <c r="D42" s="11" t="s">
        <v>171</v>
      </c>
      <c r="E42" s="11" t="s">
        <v>186</v>
      </c>
      <c r="F42" s="64" t="s">
        <v>152</v>
      </c>
      <c r="G42" s="4"/>
      <c r="H42" s="4"/>
      <c r="I42" s="4"/>
      <c r="J42" s="4"/>
      <c r="K42" s="4"/>
      <c r="L42" s="4"/>
      <c r="M42" s="4"/>
      <c r="N42" s="4"/>
      <c r="O42" s="4"/>
      <c r="P42" s="4"/>
      <c r="Q42" s="4"/>
      <c r="R42" s="4"/>
      <c r="S42" s="4"/>
      <c r="T42" s="4"/>
      <c r="U42" s="4"/>
    </row>
    <row r="43" spans="1:21" x14ac:dyDescent="0.2">
      <c r="A43" s="61">
        <v>460080722</v>
      </c>
      <c r="B43" s="11" t="s">
        <v>26</v>
      </c>
      <c r="C43" s="11" t="s">
        <v>170</v>
      </c>
      <c r="D43" s="11" t="s">
        <v>172</v>
      </c>
      <c r="E43" s="60" t="s">
        <v>187</v>
      </c>
      <c r="F43" s="64" t="s">
        <v>152</v>
      </c>
    </row>
    <row r="44" spans="1:21" x14ac:dyDescent="0.2">
      <c r="A44" s="61">
        <v>460082922</v>
      </c>
      <c r="B44" s="11" t="s">
        <v>61</v>
      </c>
      <c r="C44" s="11" t="s">
        <v>173</v>
      </c>
      <c r="D44" s="11" t="s">
        <v>174</v>
      </c>
      <c r="E44" s="11" t="s">
        <v>188</v>
      </c>
      <c r="F44" s="64" t="s">
        <v>152</v>
      </c>
    </row>
    <row r="45" spans="1:21" x14ac:dyDescent="0.2">
      <c r="A45" s="61">
        <v>460084522</v>
      </c>
      <c r="B45" s="11" t="s">
        <v>25</v>
      </c>
      <c r="C45" s="11" t="s">
        <v>175</v>
      </c>
      <c r="D45" s="11" t="s">
        <v>176</v>
      </c>
      <c r="E45" s="11" t="s">
        <v>189</v>
      </c>
      <c r="F45" s="64" t="s">
        <v>152</v>
      </c>
    </row>
    <row r="46" spans="1:21" x14ac:dyDescent="0.2">
      <c r="A46" s="57">
        <v>460084922</v>
      </c>
      <c r="B46" s="16" t="s">
        <v>26</v>
      </c>
      <c r="C46" s="10" t="s">
        <v>177</v>
      </c>
      <c r="D46" s="16" t="s">
        <v>198</v>
      </c>
      <c r="E46" s="16" t="s">
        <v>215</v>
      </c>
      <c r="F46" s="64" t="s">
        <v>152</v>
      </c>
    </row>
    <row r="47" spans="1:21" x14ac:dyDescent="0.2">
      <c r="A47" s="57">
        <v>460085222</v>
      </c>
      <c r="B47" s="16" t="s">
        <v>4</v>
      </c>
      <c r="C47" s="10" t="s">
        <v>177</v>
      </c>
      <c r="D47" s="16" t="s">
        <v>199</v>
      </c>
      <c r="E47" s="16" t="s">
        <v>216</v>
      </c>
      <c r="F47" s="64" t="s">
        <v>152</v>
      </c>
    </row>
    <row r="48" spans="1:21" x14ac:dyDescent="0.2">
      <c r="A48" s="58">
        <v>460087522</v>
      </c>
      <c r="B48" s="58" t="s">
        <v>77</v>
      </c>
      <c r="C48" s="58" t="s">
        <v>178</v>
      </c>
      <c r="D48" s="58" t="s">
        <v>179</v>
      </c>
      <c r="E48" s="55" t="s">
        <v>219</v>
      </c>
      <c r="F48" s="63" t="s">
        <v>153</v>
      </c>
    </row>
    <row r="49" spans="1:6" x14ac:dyDescent="0.2">
      <c r="A49" s="57">
        <v>460088422</v>
      </c>
      <c r="B49" s="16" t="s">
        <v>77</v>
      </c>
      <c r="C49" s="16" t="s">
        <v>169</v>
      </c>
      <c r="D49" s="16" t="s">
        <v>171</v>
      </c>
      <c r="E49" s="16" t="s">
        <v>190</v>
      </c>
      <c r="F49" s="9" t="s">
        <v>152</v>
      </c>
    </row>
    <row r="50" spans="1:6" x14ac:dyDescent="0.2">
      <c r="A50" s="57">
        <v>460089522</v>
      </c>
      <c r="B50" s="16" t="s">
        <v>69</v>
      </c>
      <c r="C50" s="16" t="s">
        <v>172</v>
      </c>
      <c r="D50" s="16" t="s">
        <v>211</v>
      </c>
      <c r="E50" s="16" t="s">
        <v>217</v>
      </c>
      <c r="F50" s="9" t="s">
        <v>152</v>
      </c>
    </row>
    <row r="51" spans="1:6" x14ac:dyDescent="0.2">
      <c r="A51" s="58">
        <v>460092522</v>
      </c>
      <c r="B51" s="58" t="s">
        <v>4</v>
      </c>
      <c r="C51" s="58" t="s">
        <v>176</v>
      </c>
      <c r="D51" s="58" t="s">
        <v>198</v>
      </c>
      <c r="E51" s="55" t="s">
        <v>218</v>
      </c>
      <c r="F51" s="63" t="s">
        <v>153</v>
      </c>
    </row>
    <row r="52" spans="1:6" x14ac:dyDescent="0.2">
      <c r="A52" s="57">
        <v>460093822</v>
      </c>
      <c r="B52" s="16" t="s">
        <v>4</v>
      </c>
      <c r="C52" s="10" t="s">
        <v>198</v>
      </c>
      <c r="D52" s="16" t="s">
        <v>209</v>
      </c>
      <c r="E52" s="16" t="s">
        <v>220</v>
      </c>
      <c r="F52" t="s">
        <v>152</v>
      </c>
    </row>
    <row r="53" spans="1:6" x14ac:dyDescent="0.2">
      <c r="A53" s="58">
        <v>460094222</v>
      </c>
      <c r="B53" s="58" t="s">
        <v>77</v>
      </c>
      <c r="C53" s="58" t="s">
        <v>199</v>
      </c>
      <c r="D53" s="58" t="s">
        <v>201</v>
      </c>
      <c r="E53" s="55" t="s">
        <v>221</v>
      </c>
      <c r="F53" s="63" t="s">
        <v>153</v>
      </c>
    </row>
    <row r="54" spans="1:6" x14ac:dyDescent="0.2">
      <c r="A54" s="58">
        <v>460094722</v>
      </c>
      <c r="B54" s="58" t="s">
        <v>77</v>
      </c>
      <c r="C54" s="58" t="s">
        <v>200</v>
      </c>
      <c r="D54" s="58" t="s">
        <v>201</v>
      </c>
      <c r="E54" s="55" t="s">
        <v>222</v>
      </c>
      <c r="F54" s="63" t="s">
        <v>153</v>
      </c>
    </row>
    <row r="55" spans="1:6" x14ac:dyDescent="0.2">
      <c r="A55" s="57">
        <v>460095322</v>
      </c>
      <c r="B55" s="16" t="s">
        <v>4</v>
      </c>
      <c r="C55" s="10" t="s">
        <v>200</v>
      </c>
      <c r="D55" s="16" t="s">
        <v>210</v>
      </c>
      <c r="E55" s="16" t="s">
        <v>223</v>
      </c>
      <c r="F55" s="64" t="s">
        <v>152</v>
      </c>
    </row>
    <row r="56" spans="1:6" x14ac:dyDescent="0.2">
      <c r="A56" s="58">
        <v>460096622</v>
      </c>
      <c r="B56" s="55" t="s">
        <v>4</v>
      </c>
      <c r="C56" s="59" t="s">
        <v>201</v>
      </c>
      <c r="D56" s="55" t="s">
        <v>211</v>
      </c>
      <c r="E56" s="55" t="s">
        <v>224</v>
      </c>
      <c r="F56" s="56" t="s">
        <v>153</v>
      </c>
    </row>
    <row r="57" spans="1:6" x14ac:dyDescent="0.2">
      <c r="A57" s="57">
        <v>460098522</v>
      </c>
      <c r="B57" s="16" t="s">
        <v>4</v>
      </c>
      <c r="C57" s="10" t="s">
        <v>202</v>
      </c>
      <c r="D57" s="16" t="s">
        <v>208</v>
      </c>
      <c r="E57" s="16" t="s">
        <v>225</v>
      </c>
      <c r="F57" s="64" t="s">
        <v>152</v>
      </c>
    </row>
    <row r="58" spans="1:6" x14ac:dyDescent="0.2">
      <c r="A58" s="66">
        <v>460098922</v>
      </c>
      <c r="B58" s="16" t="s">
        <v>66</v>
      </c>
      <c r="C58" s="60" t="s">
        <v>203</v>
      </c>
      <c r="D58" s="16" t="s">
        <v>212</v>
      </c>
      <c r="E58" s="11" t="s">
        <v>226</v>
      </c>
      <c r="F58" s="64" t="s">
        <v>152</v>
      </c>
    </row>
    <row r="59" spans="1:6" x14ac:dyDescent="0.2">
      <c r="A59" s="57">
        <v>460099422</v>
      </c>
      <c r="B59" s="16" t="s">
        <v>26</v>
      </c>
      <c r="C59" s="10" t="s">
        <v>204</v>
      </c>
      <c r="D59" s="16" t="s">
        <v>213</v>
      </c>
      <c r="E59" s="11" t="s">
        <v>227</v>
      </c>
      <c r="F59" s="64" t="s">
        <v>152</v>
      </c>
    </row>
    <row r="60" spans="1:6" x14ac:dyDescent="0.2">
      <c r="A60" s="57">
        <v>460099822</v>
      </c>
      <c r="B60" s="16" t="s">
        <v>4</v>
      </c>
      <c r="C60" s="10" t="s">
        <v>205</v>
      </c>
      <c r="D60" s="10" t="s">
        <v>228</v>
      </c>
      <c r="E60" s="20" t="s">
        <v>229</v>
      </c>
      <c r="F60" s="64" t="s">
        <v>152</v>
      </c>
    </row>
    <row r="61" spans="1:6" x14ac:dyDescent="0.2">
      <c r="A61" s="57">
        <v>460100622</v>
      </c>
      <c r="B61" s="16" t="s">
        <v>75</v>
      </c>
      <c r="C61" s="10" t="s">
        <v>206</v>
      </c>
      <c r="D61" s="16" t="s">
        <v>212</v>
      </c>
      <c r="E61" s="20" t="s">
        <v>230</v>
      </c>
      <c r="F61" s="64" t="s">
        <v>152</v>
      </c>
    </row>
    <row r="62" spans="1:6" x14ac:dyDescent="0.2">
      <c r="A62" s="57">
        <v>460102022</v>
      </c>
      <c r="B62" s="16" t="s">
        <v>2</v>
      </c>
      <c r="C62" s="10" t="s">
        <v>207</v>
      </c>
      <c r="D62" s="16" t="s">
        <v>214</v>
      </c>
      <c r="E62" s="21" t="s">
        <v>231</v>
      </c>
      <c r="F62" s="64" t="s">
        <v>152</v>
      </c>
    </row>
    <row r="63" spans="1:6" x14ac:dyDescent="0.2">
      <c r="A63" s="57">
        <v>460102322</v>
      </c>
      <c r="B63" s="16" t="s">
        <v>75</v>
      </c>
      <c r="C63" s="10" t="s">
        <v>208</v>
      </c>
      <c r="D63" s="16" t="s">
        <v>228</v>
      </c>
      <c r="E63" s="21" t="s">
        <v>232</v>
      </c>
      <c r="F63" s="64" t="s">
        <v>152</v>
      </c>
    </row>
    <row r="64" spans="1:6" x14ac:dyDescent="0.2">
      <c r="A64" s="57">
        <v>460102522</v>
      </c>
      <c r="B64" s="16" t="s">
        <v>75</v>
      </c>
      <c r="C64" s="10" t="s">
        <v>208</v>
      </c>
      <c r="D64" s="16" t="s">
        <v>213</v>
      </c>
      <c r="E64" s="21" t="s">
        <v>233</v>
      </c>
      <c r="F64" s="64" t="s">
        <v>152</v>
      </c>
    </row>
    <row r="65" spans="1:7" x14ac:dyDescent="0.2">
      <c r="A65" s="58">
        <v>460106622</v>
      </c>
      <c r="B65" s="55" t="s">
        <v>77</v>
      </c>
      <c r="C65" s="59" t="s">
        <v>234</v>
      </c>
      <c r="D65" s="59" t="s">
        <v>235</v>
      </c>
      <c r="E65" s="67" t="s">
        <v>248</v>
      </c>
      <c r="F65" s="56" t="s">
        <v>153</v>
      </c>
    </row>
    <row r="66" spans="1:7" x14ac:dyDescent="0.2">
      <c r="A66" s="57">
        <v>460109922</v>
      </c>
      <c r="B66" s="16" t="s">
        <v>84</v>
      </c>
      <c r="C66" s="10" t="s">
        <v>236</v>
      </c>
      <c r="D66" s="10" t="s">
        <v>245</v>
      </c>
      <c r="E66" s="21" t="s">
        <v>249</v>
      </c>
      <c r="F66" s="64" t="s">
        <v>152</v>
      </c>
    </row>
    <row r="67" spans="1:7" x14ac:dyDescent="0.2">
      <c r="A67" s="57">
        <v>460107522</v>
      </c>
      <c r="B67" s="16" t="s">
        <v>3</v>
      </c>
      <c r="C67" s="10" t="s">
        <v>235</v>
      </c>
      <c r="D67" s="10" t="s">
        <v>238</v>
      </c>
      <c r="E67" s="21" t="s">
        <v>250</v>
      </c>
      <c r="F67" s="64" t="s">
        <v>152</v>
      </c>
    </row>
    <row r="68" spans="1:7" x14ac:dyDescent="0.2">
      <c r="A68" s="57">
        <v>460111422</v>
      </c>
      <c r="B68" s="16" t="s">
        <v>28</v>
      </c>
      <c r="C68" s="10" t="s">
        <v>239</v>
      </c>
      <c r="D68" s="10" t="s">
        <v>240</v>
      </c>
      <c r="E68" s="21" t="s">
        <v>251</v>
      </c>
      <c r="F68" s="64" t="s">
        <v>152</v>
      </c>
    </row>
    <row r="69" spans="1:7" x14ac:dyDescent="0.2">
      <c r="A69" s="58">
        <v>460111722</v>
      </c>
      <c r="B69" s="55" t="s">
        <v>77</v>
      </c>
      <c r="C69" s="59" t="s">
        <v>238</v>
      </c>
      <c r="D69" s="59" t="s">
        <v>240</v>
      </c>
      <c r="E69" s="67" t="s">
        <v>252</v>
      </c>
      <c r="F69" s="56" t="s">
        <v>153</v>
      </c>
    </row>
    <row r="70" spans="1:7" x14ac:dyDescent="0.2">
      <c r="A70" s="58">
        <v>460112122</v>
      </c>
      <c r="B70" s="55" t="s">
        <v>77</v>
      </c>
      <c r="C70" s="59" t="s">
        <v>241</v>
      </c>
      <c r="D70" s="59" t="s">
        <v>240</v>
      </c>
      <c r="E70" s="67" t="s">
        <v>253</v>
      </c>
      <c r="F70" s="56" t="s">
        <v>153</v>
      </c>
    </row>
    <row r="71" spans="1:7" x14ac:dyDescent="0.2">
      <c r="A71" s="57">
        <v>460112822</v>
      </c>
      <c r="B71" s="16" t="s">
        <v>242</v>
      </c>
      <c r="C71" s="10" t="s">
        <v>243</v>
      </c>
      <c r="D71" s="10" t="s">
        <v>270</v>
      </c>
      <c r="E71" s="21" t="s">
        <v>271</v>
      </c>
      <c r="F71" s="64" t="s">
        <v>152</v>
      </c>
    </row>
    <row r="72" spans="1:7" x14ac:dyDescent="0.2">
      <c r="A72" s="58">
        <v>460114422</v>
      </c>
      <c r="B72" s="55" t="s">
        <v>26</v>
      </c>
      <c r="C72" s="59" t="s">
        <v>244</v>
      </c>
      <c r="D72" s="59" t="s">
        <v>382</v>
      </c>
      <c r="E72" s="67" t="s">
        <v>381</v>
      </c>
      <c r="F72" s="56" t="s">
        <v>51</v>
      </c>
    </row>
    <row r="73" spans="1:7" x14ac:dyDescent="0.2">
      <c r="A73" s="57">
        <v>460111222</v>
      </c>
      <c r="B73" s="16" t="s">
        <v>28</v>
      </c>
      <c r="C73" s="10" t="s">
        <v>239</v>
      </c>
      <c r="D73" s="10" t="s">
        <v>245</v>
      </c>
      <c r="E73" s="21" t="s">
        <v>254</v>
      </c>
      <c r="F73" s="64" t="s">
        <v>152</v>
      </c>
    </row>
    <row r="74" spans="1:7" x14ac:dyDescent="0.2">
      <c r="A74" s="58">
        <v>460115222</v>
      </c>
      <c r="B74" s="55" t="s">
        <v>77</v>
      </c>
      <c r="C74" s="59" t="s">
        <v>237</v>
      </c>
      <c r="D74" s="59" t="s">
        <v>245</v>
      </c>
      <c r="E74" s="67" t="s">
        <v>255</v>
      </c>
      <c r="F74" s="56" t="s">
        <v>153</v>
      </c>
    </row>
    <row r="75" spans="1:7" x14ac:dyDescent="0.2">
      <c r="A75" s="57">
        <v>460115522</v>
      </c>
      <c r="B75" s="16" t="s">
        <v>25</v>
      </c>
      <c r="C75" s="10" t="s">
        <v>245</v>
      </c>
      <c r="D75" s="10" t="s">
        <v>270</v>
      </c>
      <c r="E75" s="21" t="s">
        <v>272</v>
      </c>
      <c r="F75" s="15" t="s">
        <v>152</v>
      </c>
      <c r="G75" s="22"/>
    </row>
    <row r="76" spans="1:7" x14ac:dyDescent="0.2">
      <c r="A76" s="57">
        <v>460117522</v>
      </c>
      <c r="B76" s="57" t="s">
        <v>25</v>
      </c>
      <c r="C76" s="57" t="s">
        <v>258</v>
      </c>
      <c r="D76" s="57" t="s">
        <v>259</v>
      </c>
      <c r="E76" s="21" t="s">
        <v>273</v>
      </c>
      <c r="F76" s="15" t="s">
        <v>152</v>
      </c>
    </row>
    <row r="77" spans="1:7" x14ac:dyDescent="0.2">
      <c r="A77" s="58">
        <v>460121522</v>
      </c>
      <c r="B77" s="58" t="s">
        <v>4</v>
      </c>
      <c r="C77" s="58" t="s">
        <v>260</v>
      </c>
      <c r="D77" s="58" t="s">
        <v>261</v>
      </c>
      <c r="E77" s="67" t="s">
        <v>274</v>
      </c>
      <c r="F77" s="72" t="s">
        <v>153</v>
      </c>
    </row>
    <row r="78" spans="1:7" x14ac:dyDescent="0.2">
      <c r="A78" s="57">
        <v>460123422</v>
      </c>
      <c r="B78" s="57" t="s">
        <v>70</v>
      </c>
      <c r="C78" s="57" t="s">
        <v>262</v>
      </c>
      <c r="D78" s="57" t="s">
        <v>263</v>
      </c>
      <c r="E78" s="21" t="s">
        <v>275</v>
      </c>
      <c r="F78" s="15" t="s">
        <v>152</v>
      </c>
    </row>
    <row r="79" spans="1:7" x14ac:dyDescent="0.2">
      <c r="A79" s="57">
        <v>460124122</v>
      </c>
      <c r="B79" s="57" t="s">
        <v>26</v>
      </c>
      <c r="C79" s="57" t="s">
        <v>264</v>
      </c>
      <c r="D79" s="57" t="s">
        <v>265</v>
      </c>
      <c r="E79" s="21" t="s">
        <v>276</v>
      </c>
      <c r="F79" s="15" t="s">
        <v>152</v>
      </c>
    </row>
    <row r="80" spans="1:7" s="3" customFormat="1" x14ac:dyDescent="0.2">
      <c r="A80" s="61">
        <v>460124822</v>
      </c>
      <c r="B80" s="61" t="s">
        <v>266</v>
      </c>
      <c r="C80" s="61" t="s">
        <v>267</v>
      </c>
      <c r="D80" s="61" t="s">
        <v>277</v>
      </c>
      <c r="E80" s="20" t="s">
        <v>291</v>
      </c>
      <c r="F80" s="73" t="s">
        <v>152</v>
      </c>
    </row>
    <row r="81" spans="1:6" x14ac:dyDescent="0.2">
      <c r="A81" s="57">
        <v>460125622</v>
      </c>
      <c r="B81" s="57" t="s">
        <v>84</v>
      </c>
      <c r="C81" s="57" t="s">
        <v>263</v>
      </c>
      <c r="D81" s="57" t="s">
        <v>278</v>
      </c>
      <c r="E81" s="21" t="s">
        <v>292</v>
      </c>
      <c r="F81" s="15" t="s">
        <v>152</v>
      </c>
    </row>
    <row r="82" spans="1:6" x14ac:dyDescent="0.2">
      <c r="A82" s="57">
        <v>460126322</v>
      </c>
      <c r="B82" s="57" t="s">
        <v>26</v>
      </c>
      <c r="C82" s="57" t="s">
        <v>268</v>
      </c>
      <c r="D82" s="57" t="s">
        <v>279</v>
      </c>
      <c r="E82" s="21" t="s">
        <v>293</v>
      </c>
      <c r="F82" s="15" t="s">
        <v>152</v>
      </c>
    </row>
    <row r="83" spans="1:6" x14ac:dyDescent="0.2">
      <c r="A83" s="57">
        <v>460127822</v>
      </c>
      <c r="B83" s="57" t="s">
        <v>3</v>
      </c>
      <c r="C83" s="57" t="s">
        <v>265</v>
      </c>
      <c r="D83" s="57" t="s">
        <v>280</v>
      </c>
      <c r="E83" s="21" t="s">
        <v>294</v>
      </c>
      <c r="F83" s="15" t="s">
        <v>152</v>
      </c>
    </row>
    <row r="84" spans="1:6" x14ac:dyDescent="0.2">
      <c r="A84" s="57">
        <v>460128422</v>
      </c>
      <c r="B84" s="57" t="s">
        <v>26</v>
      </c>
      <c r="C84" s="57" t="s">
        <v>269</v>
      </c>
      <c r="D84" s="57" t="s">
        <v>280</v>
      </c>
      <c r="E84" s="21" t="s">
        <v>295</v>
      </c>
      <c r="F84" s="15" t="s">
        <v>152</v>
      </c>
    </row>
    <row r="85" spans="1:6" x14ac:dyDescent="0.2">
      <c r="A85" s="58">
        <v>460130322</v>
      </c>
      <c r="B85" s="58" t="s">
        <v>77</v>
      </c>
      <c r="C85" s="58" t="s">
        <v>281</v>
      </c>
      <c r="D85" s="58" t="s">
        <v>279</v>
      </c>
      <c r="E85" s="67" t="s">
        <v>296</v>
      </c>
      <c r="F85" s="72" t="s">
        <v>153</v>
      </c>
    </row>
    <row r="86" spans="1:6" x14ac:dyDescent="0.2">
      <c r="A86" s="57">
        <v>460130622</v>
      </c>
      <c r="B86" s="57" t="s">
        <v>26</v>
      </c>
      <c r="C86" s="57" t="s">
        <v>282</v>
      </c>
      <c r="D86" s="57" t="s">
        <v>283</v>
      </c>
      <c r="E86" s="21" t="s">
        <v>297</v>
      </c>
      <c r="F86" s="15" t="s">
        <v>152</v>
      </c>
    </row>
    <row r="87" spans="1:6" x14ac:dyDescent="0.2">
      <c r="A87" s="57">
        <v>460131122</v>
      </c>
      <c r="B87" s="57" t="s">
        <v>84</v>
      </c>
      <c r="C87" s="57" t="s">
        <v>284</v>
      </c>
      <c r="D87" s="57" t="s">
        <v>283</v>
      </c>
      <c r="E87" s="21" t="s">
        <v>298</v>
      </c>
      <c r="F87" s="15" t="s">
        <v>152</v>
      </c>
    </row>
    <row r="88" spans="1:6" x14ac:dyDescent="0.2">
      <c r="A88" s="57">
        <v>460131422</v>
      </c>
      <c r="B88" s="57" t="s">
        <v>4</v>
      </c>
      <c r="C88" s="57" t="s">
        <v>284</v>
      </c>
      <c r="D88" s="57" t="s">
        <v>285</v>
      </c>
      <c r="E88" s="21" t="s">
        <v>299</v>
      </c>
      <c r="F88" s="15" t="s">
        <v>152</v>
      </c>
    </row>
    <row r="89" spans="1:6" x14ac:dyDescent="0.2">
      <c r="A89" s="58">
        <v>460131822</v>
      </c>
      <c r="B89" s="58" t="s">
        <v>77</v>
      </c>
      <c r="C89" s="58" t="s">
        <v>279</v>
      </c>
      <c r="D89" s="58" t="s">
        <v>280</v>
      </c>
      <c r="E89" s="67" t="s">
        <v>300</v>
      </c>
      <c r="F89" s="72" t="s">
        <v>153</v>
      </c>
    </row>
    <row r="90" spans="1:6" x14ac:dyDescent="0.2">
      <c r="A90" s="57">
        <v>460132122</v>
      </c>
      <c r="B90" s="57" t="s">
        <v>84</v>
      </c>
      <c r="C90" s="57" t="s">
        <v>279</v>
      </c>
      <c r="D90" s="57" t="s">
        <v>286</v>
      </c>
      <c r="E90" s="21" t="s">
        <v>301</v>
      </c>
      <c r="F90" s="15" t="s">
        <v>152</v>
      </c>
    </row>
    <row r="91" spans="1:6" x14ac:dyDescent="0.2">
      <c r="A91" s="57">
        <v>460134922</v>
      </c>
      <c r="B91" s="57" t="s">
        <v>242</v>
      </c>
      <c r="C91" s="57" t="s">
        <v>287</v>
      </c>
      <c r="D91" s="16" t="s">
        <v>288</v>
      </c>
      <c r="E91" s="21" t="s">
        <v>302</v>
      </c>
      <c r="F91" s="15" t="s">
        <v>152</v>
      </c>
    </row>
    <row r="92" spans="1:6" x14ac:dyDescent="0.2">
      <c r="A92" s="57">
        <v>460137522</v>
      </c>
      <c r="B92" s="57" t="s">
        <v>25</v>
      </c>
      <c r="C92" s="57" t="s">
        <v>288</v>
      </c>
      <c r="D92" s="16" t="s">
        <v>317</v>
      </c>
      <c r="E92" s="21" t="s">
        <v>316</v>
      </c>
      <c r="F92" s="15" t="s">
        <v>152</v>
      </c>
    </row>
    <row r="93" spans="1:6" x14ac:dyDescent="0.2">
      <c r="A93" s="57">
        <v>460138222</v>
      </c>
      <c r="B93" s="57" t="s">
        <v>100</v>
      </c>
      <c r="C93" s="57" t="s">
        <v>289</v>
      </c>
      <c r="D93" s="16" t="s">
        <v>319</v>
      </c>
      <c r="E93" s="21" t="s">
        <v>318</v>
      </c>
      <c r="F93" s="15" t="s">
        <v>152</v>
      </c>
    </row>
    <row r="94" spans="1:6" x14ac:dyDescent="0.2">
      <c r="A94" s="61">
        <v>460139722</v>
      </c>
      <c r="B94" s="61" t="s">
        <v>3</v>
      </c>
      <c r="C94" s="61" t="s">
        <v>290</v>
      </c>
      <c r="D94" s="57" t="s">
        <v>315</v>
      </c>
      <c r="E94" s="20" t="s">
        <v>325</v>
      </c>
      <c r="F94" s="15" t="s">
        <v>152</v>
      </c>
    </row>
    <row r="95" spans="1:6" x14ac:dyDescent="0.2">
      <c r="A95" s="57">
        <v>460140722</v>
      </c>
      <c r="B95" s="57" t="s">
        <v>66</v>
      </c>
      <c r="C95" s="57" t="s">
        <v>303</v>
      </c>
      <c r="D95" s="57" t="s">
        <v>304</v>
      </c>
      <c r="E95" s="24" t="s">
        <v>320</v>
      </c>
      <c r="F95" s="15" t="s">
        <v>152</v>
      </c>
    </row>
    <row r="96" spans="1:6" x14ac:dyDescent="0.2">
      <c r="A96" s="57">
        <v>460141522</v>
      </c>
      <c r="B96" s="57" t="s">
        <v>4</v>
      </c>
      <c r="C96" s="57" t="s">
        <v>305</v>
      </c>
      <c r="D96" s="57" t="s">
        <v>306</v>
      </c>
      <c r="E96" s="23" t="s">
        <v>321</v>
      </c>
      <c r="F96" s="15" t="s">
        <v>152</v>
      </c>
    </row>
    <row r="97" spans="1:6" x14ac:dyDescent="0.2">
      <c r="A97" s="57">
        <v>460142422</v>
      </c>
      <c r="B97" s="57" t="s">
        <v>4</v>
      </c>
      <c r="C97" s="57" t="s">
        <v>307</v>
      </c>
      <c r="D97" s="57" t="s">
        <v>308</v>
      </c>
      <c r="E97" s="23" t="s">
        <v>322</v>
      </c>
      <c r="F97" s="15" t="s">
        <v>152</v>
      </c>
    </row>
    <row r="98" spans="1:6" x14ac:dyDescent="0.2">
      <c r="A98" s="57">
        <v>460144422</v>
      </c>
      <c r="B98" s="57" t="s">
        <v>4</v>
      </c>
      <c r="C98" s="57" t="s">
        <v>309</v>
      </c>
      <c r="D98" s="57" t="s">
        <v>310</v>
      </c>
      <c r="E98" s="23" t="s">
        <v>323</v>
      </c>
      <c r="F98" s="15" t="s">
        <v>152</v>
      </c>
    </row>
    <row r="99" spans="1:6" x14ac:dyDescent="0.2">
      <c r="A99" s="57">
        <v>460145222</v>
      </c>
      <c r="B99" s="57" t="s">
        <v>4</v>
      </c>
      <c r="C99" s="57" t="s">
        <v>304</v>
      </c>
      <c r="D99" s="57" t="s">
        <v>311</v>
      </c>
      <c r="E99" s="23" t="s">
        <v>324</v>
      </c>
      <c r="F99" s="15" t="s">
        <v>152</v>
      </c>
    </row>
    <row r="100" spans="1:6" x14ac:dyDescent="0.2">
      <c r="A100" s="58">
        <v>460148022</v>
      </c>
      <c r="B100" s="58" t="s">
        <v>77</v>
      </c>
      <c r="C100" s="58" t="s">
        <v>312</v>
      </c>
      <c r="D100" s="58" t="s">
        <v>313</v>
      </c>
      <c r="E100" s="74" t="s">
        <v>326</v>
      </c>
      <c r="F100" s="72" t="s">
        <v>153</v>
      </c>
    </row>
    <row r="101" spans="1:6" x14ac:dyDescent="0.2">
      <c r="A101" s="57">
        <v>460148122</v>
      </c>
      <c r="B101" s="57" t="s">
        <v>75</v>
      </c>
      <c r="C101" s="57" t="s">
        <v>311</v>
      </c>
      <c r="D101" s="16" t="s">
        <v>332</v>
      </c>
      <c r="E101" s="23" t="s">
        <v>340</v>
      </c>
      <c r="F101" s="75" t="s">
        <v>152</v>
      </c>
    </row>
    <row r="102" spans="1:6" x14ac:dyDescent="0.2">
      <c r="A102" s="58">
        <v>460148222</v>
      </c>
      <c r="B102" s="55" t="s">
        <v>26</v>
      </c>
      <c r="C102" s="59" t="s">
        <v>311</v>
      </c>
      <c r="D102" s="59" t="s">
        <v>378</v>
      </c>
      <c r="E102" s="67" t="s">
        <v>379</v>
      </c>
      <c r="F102" s="56" t="s">
        <v>51</v>
      </c>
    </row>
    <row r="103" spans="1:6" x14ac:dyDescent="0.2">
      <c r="A103" s="57">
        <v>460150422</v>
      </c>
      <c r="B103" s="57" t="s">
        <v>2</v>
      </c>
      <c r="C103" s="57" t="s">
        <v>314</v>
      </c>
      <c r="D103" s="16" t="s">
        <v>378</v>
      </c>
      <c r="E103" s="24" t="s">
        <v>380</v>
      </c>
      <c r="F103" s="75" t="s">
        <v>152</v>
      </c>
    </row>
    <row r="104" spans="1:6" x14ac:dyDescent="0.2">
      <c r="A104" s="57" t="s">
        <v>327</v>
      </c>
      <c r="B104" s="57" t="s">
        <v>328</v>
      </c>
      <c r="C104" s="57" t="s">
        <v>329</v>
      </c>
      <c r="D104" s="57" t="s">
        <v>330</v>
      </c>
      <c r="E104" s="23" t="s">
        <v>343</v>
      </c>
      <c r="F104" s="75" t="s">
        <v>152</v>
      </c>
    </row>
    <row r="105" spans="1:6" x14ac:dyDescent="0.2">
      <c r="A105" s="58">
        <v>460153922</v>
      </c>
      <c r="B105" s="58" t="s">
        <v>25</v>
      </c>
      <c r="C105" s="58" t="s">
        <v>331</v>
      </c>
      <c r="D105" s="58" t="s">
        <v>332</v>
      </c>
      <c r="E105" s="74" t="s">
        <v>342</v>
      </c>
      <c r="F105" s="63" t="s">
        <v>153</v>
      </c>
    </row>
    <row r="106" spans="1:6" x14ac:dyDescent="0.2">
      <c r="A106" s="57" t="s">
        <v>333</v>
      </c>
      <c r="B106" s="57" t="s">
        <v>2</v>
      </c>
      <c r="C106" s="57" t="s">
        <v>334</v>
      </c>
      <c r="D106" s="57" t="s">
        <v>335</v>
      </c>
      <c r="E106" s="23" t="s">
        <v>341</v>
      </c>
      <c r="F106" s="75" t="s">
        <v>152</v>
      </c>
    </row>
    <row r="107" spans="1:6" x14ac:dyDescent="0.2">
      <c r="A107" s="57">
        <v>460160522</v>
      </c>
      <c r="B107" s="57" t="s">
        <v>26</v>
      </c>
      <c r="C107" s="57" t="s">
        <v>336</v>
      </c>
      <c r="D107" s="16" t="s">
        <v>360</v>
      </c>
      <c r="E107" s="23" t="s">
        <v>361</v>
      </c>
      <c r="F107" s="75" t="s">
        <v>152</v>
      </c>
    </row>
    <row r="108" spans="1:6" x14ac:dyDescent="0.2">
      <c r="A108" s="57">
        <v>460161022</v>
      </c>
      <c r="B108" s="57" t="s">
        <v>66</v>
      </c>
      <c r="C108" s="57" t="s">
        <v>337</v>
      </c>
      <c r="D108" s="16" t="s">
        <v>362</v>
      </c>
      <c r="E108" s="16" t="s">
        <v>363</v>
      </c>
      <c r="F108" s="75" t="s">
        <v>152</v>
      </c>
    </row>
    <row r="109" spans="1:6" x14ac:dyDescent="0.2">
      <c r="A109" s="17">
        <v>460161522</v>
      </c>
      <c r="B109" s="17" t="s">
        <v>26</v>
      </c>
      <c r="C109" s="17" t="s">
        <v>337</v>
      </c>
      <c r="D109" s="10" t="s">
        <v>348</v>
      </c>
      <c r="E109" s="10" t="s">
        <v>364</v>
      </c>
      <c r="F109" s="76" t="s">
        <v>152</v>
      </c>
    </row>
    <row r="110" spans="1:6" x14ac:dyDescent="0.2">
      <c r="A110" s="57">
        <v>460161922</v>
      </c>
      <c r="B110" s="57" t="s">
        <v>3</v>
      </c>
      <c r="C110" s="57" t="s">
        <v>338</v>
      </c>
      <c r="D110" s="16" t="s">
        <v>350</v>
      </c>
      <c r="E110" s="16" t="s">
        <v>365</v>
      </c>
      <c r="F110" s="75" t="s">
        <v>152</v>
      </c>
    </row>
    <row r="111" spans="1:6" x14ac:dyDescent="0.2">
      <c r="A111" s="57">
        <v>460162022</v>
      </c>
      <c r="B111" s="57" t="s">
        <v>4</v>
      </c>
      <c r="C111" s="57" t="s">
        <v>338</v>
      </c>
      <c r="D111" s="16" t="s">
        <v>350</v>
      </c>
      <c r="E111" s="16" t="s">
        <v>366</v>
      </c>
      <c r="F111" s="75" t="s">
        <v>152</v>
      </c>
    </row>
    <row r="112" spans="1:6" x14ac:dyDescent="0.2">
      <c r="A112" s="57">
        <v>460163122</v>
      </c>
      <c r="B112" s="57" t="s">
        <v>26</v>
      </c>
      <c r="C112" s="57" t="s">
        <v>339</v>
      </c>
      <c r="D112" s="16" t="s">
        <v>351</v>
      </c>
      <c r="E112" s="16" t="s">
        <v>367</v>
      </c>
      <c r="F112" s="75" t="s">
        <v>152</v>
      </c>
    </row>
    <row r="113" spans="1:6" x14ac:dyDescent="0.2">
      <c r="A113" s="57">
        <v>460165322</v>
      </c>
      <c r="B113" s="57" t="s">
        <v>27</v>
      </c>
      <c r="C113" s="57" t="s">
        <v>344</v>
      </c>
      <c r="D113" s="57" t="s">
        <v>345</v>
      </c>
      <c r="E113" s="16" t="s">
        <v>368</v>
      </c>
      <c r="F113" s="75" t="s">
        <v>152</v>
      </c>
    </row>
    <row r="114" spans="1:6" x14ac:dyDescent="0.2">
      <c r="A114" s="57">
        <v>460165622</v>
      </c>
      <c r="B114" s="57" t="s">
        <v>25</v>
      </c>
      <c r="C114" s="57" t="s">
        <v>346</v>
      </c>
      <c r="D114" s="57" t="s">
        <v>347</v>
      </c>
      <c r="E114" s="16" t="s">
        <v>369</v>
      </c>
      <c r="F114" s="75" t="s">
        <v>152</v>
      </c>
    </row>
    <row r="115" spans="1:6" x14ac:dyDescent="0.2">
      <c r="A115" s="57">
        <v>460166122</v>
      </c>
      <c r="B115" s="57" t="s">
        <v>26</v>
      </c>
      <c r="C115" s="57" t="s">
        <v>348</v>
      </c>
      <c r="D115" s="57" t="s">
        <v>349</v>
      </c>
      <c r="E115" s="16" t="s">
        <v>370</v>
      </c>
      <c r="F115" s="75" t="s">
        <v>152</v>
      </c>
    </row>
    <row r="116" spans="1:6" x14ac:dyDescent="0.2">
      <c r="A116" s="57">
        <v>460167522</v>
      </c>
      <c r="B116" s="57" t="s">
        <v>4</v>
      </c>
      <c r="C116" s="57" t="s">
        <v>350</v>
      </c>
      <c r="D116" s="57" t="s">
        <v>349</v>
      </c>
      <c r="E116" s="16" t="s">
        <v>371</v>
      </c>
      <c r="F116" s="75" t="s">
        <v>152</v>
      </c>
    </row>
    <row r="117" spans="1:6" x14ac:dyDescent="0.2">
      <c r="A117" s="61">
        <v>460168622</v>
      </c>
      <c r="B117" s="61" t="s">
        <v>4</v>
      </c>
      <c r="C117" s="61" t="s">
        <v>351</v>
      </c>
      <c r="D117" s="11" t="s">
        <v>357</v>
      </c>
      <c r="E117" s="11" t="s">
        <v>372</v>
      </c>
      <c r="F117" s="77" t="s">
        <v>152</v>
      </c>
    </row>
    <row r="118" spans="1:6" x14ac:dyDescent="0.2">
      <c r="A118" s="57">
        <v>460168722</v>
      </c>
      <c r="B118" s="57" t="s">
        <v>2</v>
      </c>
      <c r="C118" s="57" t="s">
        <v>351</v>
      </c>
      <c r="D118" s="57" t="s">
        <v>349</v>
      </c>
      <c r="E118" s="16" t="s">
        <v>373</v>
      </c>
      <c r="F118" s="75" t="s">
        <v>152</v>
      </c>
    </row>
    <row r="119" spans="1:6" x14ac:dyDescent="0.2">
      <c r="A119" s="57">
        <v>460169122</v>
      </c>
      <c r="B119" s="57" t="s">
        <v>4</v>
      </c>
      <c r="C119" s="57" t="s">
        <v>353</v>
      </c>
      <c r="D119" s="57" t="s">
        <v>349</v>
      </c>
      <c r="E119" s="16" t="s">
        <v>374</v>
      </c>
      <c r="F119" s="75" t="s">
        <v>152</v>
      </c>
    </row>
    <row r="120" spans="1:6" x14ac:dyDescent="0.2">
      <c r="A120" s="61">
        <v>460169222</v>
      </c>
      <c r="B120" s="61" t="s">
        <v>100</v>
      </c>
      <c r="C120" s="61" t="s">
        <v>353</v>
      </c>
      <c r="D120" s="11" t="s">
        <v>352</v>
      </c>
      <c r="E120" s="11" t="s">
        <v>375</v>
      </c>
      <c r="F120" s="77" t="s">
        <v>152</v>
      </c>
    </row>
    <row r="121" spans="1:6" x14ac:dyDescent="0.2">
      <c r="A121" s="57">
        <v>460169722</v>
      </c>
      <c r="B121" s="57" t="s">
        <v>26</v>
      </c>
      <c r="C121" s="57" t="s">
        <v>347</v>
      </c>
      <c r="D121" s="57" t="s">
        <v>345</v>
      </c>
      <c r="E121" s="16" t="s">
        <v>376</v>
      </c>
      <c r="F121" s="75" t="s">
        <v>152</v>
      </c>
    </row>
    <row r="122" spans="1:6" x14ac:dyDescent="0.2">
      <c r="A122" s="57">
        <v>460171722</v>
      </c>
      <c r="B122" s="57" t="s">
        <v>354</v>
      </c>
      <c r="C122" s="57" t="s">
        <v>355</v>
      </c>
      <c r="D122" s="57" t="s">
        <v>356</v>
      </c>
      <c r="E122" s="16" t="s">
        <v>377</v>
      </c>
      <c r="F122" s="75" t="s">
        <v>152</v>
      </c>
    </row>
    <row r="123" spans="1:6" s="3" customFormat="1" x14ac:dyDescent="0.2">
      <c r="A123" s="61">
        <v>460172922</v>
      </c>
      <c r="B123" s="61" t="s">
        <v>4</v>
      </c>
      <c r="C123" s="61" t="s">
        <v>352</v>
      </c>
      <c r="D123" s="11" t="s">
        <v>399</v>
      </c>
      <c r="E123" s="24" t="s">
        <v>398</v>
      </c>
      <c r="F123" s="77" t="s">
        <v>152</v>
      </c>
    </row>
    <row r="124" spans="1:6" x14ac:dyDescent="0.2">
      <c r="A124" s="57">
        <v>460173022</v>
      </c>
      <c r="B124" s="57" t="s">
        <v>4</v>
      </c>
      <c r="C124" s="57" t="s">
        <v>357</v>
      </c>
      <c r="D124" s="16" t="s">
        <v>400</v>
      </c>
      <c r="E124" s="23" t="s">
        <v>401</v>
      </c>
      <c r="F124" s="75" t="s">
        <v>152</v>
      </c>
    </row>
    <row r="125" spans="1:6" x14ac:dyDescent="0.2">
      <c r="A125" s="57">
        <v>460173722</v>
      </c>
      <c r="B125" s="57" t="s">
        <v>66</v>
      </c>
      <c r="C125" s="57" t="s">
        <v>358</v>
      </c>
      <c r="D125" s="16" t="s">
        <v>399</v>
      </c>
      <c r="E125" s="23" t="s">
        <v>402</v>
      </c>
      <c r="F125" s="75" t="s">
        <v>152</v>
      </c>
    </row>
    <row r="126" spans="1:6" x14ac:dyDescent="0.2">
      <c r="A126" s="57">
        <v>460174722</v>
      </c>
      <c r="B126" s="57" t="s">
        <v>3</v>
      </c>
      <c r="C126" s="57" t="s">
        <v>359</v>
      </c>
      <c r="D126" s="16" t="s">
        <v>403</v>
      </c>
      <c r="E126" s="23" t="s">
        <v>404</v>
      </c>
      <c r="F126" s="75" t="s">
        <v>152</v>
      </c>
    </row>
    <row r="127" spans="1:6" x14ac:dyDescent="0.2">
      <c r="A127" s="57">
        <v>460175422</v>
      </c>
      <c r="B127" s="57" t="s">
        <v>61</v>
      </c>
      <c r="C127" s="57" t="s">
        <v>356</v>
      </c>
      <c r="D127" s="16" t="s">
        <v>399</v>
      </c>
      <c r="E127" s="23" t="s">
        <v>405</v>
      </c>
      <c r="F127" s="75" t="s">
        <v>152</v>
      </c>
    </row>
    <row r="128" spans="1:6" x14ac:dyDescent="0.2">
      <c r="A128" s="58">
        <v>460176422</v>
      </c>
      <c r="B128" s="58" t="s">
        <v>62</v>
      </c>
      <c r="C128" s="58" t="s">
        <v>387</v>
      </c>
      <c r="D128" s="55" t="s">
        <v>387</v>
      </c>
      <c r="E128" s="55" t="s">
        <v>406</v>
      </c>
      <c r="F128" s="63" t="s">
        <v>153</v>
      </c>
    </row>
    <row r="129" spans="1:6" x14ac:dyDescent="0.2">
      <c r="A129" s="58">
        <v>460176722</v>
      </c>
      <c r="B129" s="58" t="s">
        <v>4</v>
      </c>
      <c r="C129" s="58" t="s">
        <v>387</v>
      </c>
      <c r="D129" s="58" t="s">
        <v>388</v>
      </c>
      <c r="E129" s="55" t="s">
        <v>407</v>
      </c>
      <c r="F129" s="63" t="s">
        <v>51</v>
      </c>
    </row>
    <row r="130" spans="1:6" x14ac:dyDescent="0.2">
      <c r="A130" s="57">
        <v>460177722</v>
      </c>
      <c r="B130" s="57" t="s">
        <v>3</v>
      </c>
      <c r="C130" s="57" t="s">
        <v>389</v>
      </c>
      <c r="D130" s="11" t="s">
        <v>390</v>
      </c>
      <c r="E130" s="11" t="s">
        <v>408</v>
      </c>
      <c r="F130" s="75" t="s">
        <v>152</v>
      </c>
    </row>
    <row r="131" spans="1:6" x14ac:dyDescent="0.2">
      <c r="A131" s="57">
        <v>460179222</v>
      </c>
      <c r="B131" s="57" t="s">
        <v>3</v>
      </c>
      <c r="C131" s="61" t="s">
        <v>391</v>
      </c>
      <c r="D131" s="10" t="s">
        <v>409</v>
      </c>
      <c r="E131" s="16" t="s">
        <v>410</v>
      </c>
      <c r="F131" s="75" t="s">
        <v>152</v>
      </c>
    </row>
    <row r="132" spans="1:6" x14ac:dyDescent="0.2">
      <c r="A132" s="57">
        <v>460179322</v>
      </c>
      <c r="B132" s="57" t="s">
        <v>66</v>
      </c>
      <c r="C132" s="57" t="s">
        <v>392</v>
      </c>
      <c r="D132" s="11" t="s">
        <v>393</v>
      </c>
      <c r="E132" s="11" t="s">
        <v>411</v>
      </c>
      <c r="F132" s="75" t="s">
        <v>152</v>
      </c>
    </row>
    <row r="133" spans="1:6" x14ac:dyDescent="0.2">
      <c r="A133" s="57">
        <v>460180022</v>
      </c>
      <c r="B133" s="57" t="s">
        <v>26</v>
      </c>
      <c r="C133" s="57" t="s">
        <v>394</v>
      </c>
      <c r="D133" s="57" t="s">
        <v>393</v>
      </c>
      <c r="E133" s="16" t="s">
        <v>412</v>
      </c>
      <c r="F133" s="75" t="s">
        <v>152</v>
      </c>
    </row>
    <row r="134" spans="1:6" x14ac:dyDescent="0.2">
      <c r="A134" s="58">
        <v>460180222</v>
      </c>
      <c r="B134" s="58" t="s">
        <v>25</v>
      </c>
      <c r="C134" s="58" t="s">
        <v>395</v>
      </c>
      <c r="D134" s="55" t="s">
        <v>388</v>
      </c>
      <c r="E134" s="55" t="s">
        <v>413</v>
      </c>
      <c r="F134" s="63" t="s">
        <v>153</v>
      </c>
    </row>
    <row r="135" spans="1:6" x14ac:dyDescent="0.2">
      <c r="A135" s="57">
        <v>460182422</v>
      </c>
      <c r="B135" s="57" t="s">
        <v>4</v>
      </c>
      <c r="C135" s="57" t="s">
        <v>388</v>
      </c>
      <c r="D135" s="57" t="s">
        <v>393</v>
      </c>
      <c r="E135" s="16" t="s">
        <v>414</v>
      </c>
      <c r="F135" s="75" t="s">
        <v>152</v>
      </c>
    </row>
    <row r="136" spans="1:6" x14ac:dyDescent="0.2">
      <c r="A136" s="57">
        <v>460182622</v>
      </c>
      <c r="B136" s="57" t="s">
        <v>4</v>
      </c>
      <c r="C136" s="57" t="s">
        <v>388</v>
      </c>
      <c r="D136" s="11" t="s">
        <v>397</v>
      </c>
      <c r="E136" s="11" t="s">
        <v>415</v>
      </c>
      <c r="F136" s="75" t="s">
        <v>152</v>
      </c>
    </row>
    <row r="137" spans="1:6" x14ac:dyDescent="0.2">
      <c r="A137" s="57">
        <v>460183122</v>
      </c>
      <c r="B137" s="57" t="s">
        <v>67</v>
      </c>
      <c r="C137" s="61" t="s">
        <v>390</v>
      </c>
      <c r="D137" s="57" t="s">
        <v>396</v>
      </c>
      <c r="E137" s="16" t="s">
        <v>416</v>
      </c>
      <c r="F137" s="75" t="s">
        <v>152</v>
      </c>
    </row>
    <row r="138" spans="1:6" x14ac:dyDescent="0.2">
      <c r="A138" s="57">
        <v>460187322</v>
      </c>
      <c r="B138" s="57" t="s">
        <v>4</v>
      </c>
      <c r="C138" s="57" t="s">
        <v>397</v>
      </c>
      <c r="D138" s="11" t="s">
        <v>418</v>
      </c>
      <c r="E138" s="11" t="s">
        <v>417</v>
      </c>
      <c r="F138" s="75" t="s">
        <v>152</v>
      </c>
    </row>
  </sheetData>
  <autoFilter ref="A6:F138"/>
  <mergeCells count="1">
    <mergeCell ref="A1:F4"/>
  </mergeCells>
  <dataValidations count="2">
    <dataValidation type="list" showDropDown="1" showInputMessage="1" showErrorMessage="1" sqref="F7:F50 F75:G75 F54:F64 F72 F76:F100">
      <formula1>$H$6:$H$8</formula1>
    </dataValidation>
    <dataValidation showDropDown="1" showInputMessage="1" showErrorMessage="1" sqref="F51:F53"/>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3"/>
  <sheetViews>
    <sheetView zoomScaleNormal="100" workbookViewId="0">
      <selection activeCell="H12" sqref="H12"/>
    </sheetView>
  </sheetViews>
  <sheetFormatPr baseColWidth="10" defaultRowHeight="14.25" x14ac:dyDescent="0.2"/>
  <cols>
    <col min="1" max="1" width="3.5" style="4" customWidth="1"/>
    <col min="2" max="2" width="16.3984375" style="3" bestFit="1" customWidth="1"/>
    <col min="3" max="3" width="19.796875" style="3" customWidth="1"/>
    <col min="4" max="4" width="25" style="3" customWidth="1"/>
    <col min="5" max="5" width="24" style="4" customWidth="1"/>
    <col min="6" max="6" width="3.3984375" style="4" customWidth="1"/>
    <col min="7" max="7" width="10.69921875" style="4" customWidth="1"/>
    <col min="8" max="8" width="9.3984375" style="4" customWidth="1"/>
    <col min="9" max="9" width="9.8984375" style="4" customWidth="1"/>
    <col min="10" max="37" width="11.19921875" style="4"/>
    <col min="38" max="16384" width="11.19921875" style="3"/>
  </cols>
  <sheetData>
    <row r="1" spans="1:50" s="4" customFormat="1" ht="54" customHeight="1" x14ac:dyDescent="0.2">
      <c r="B1" s="81" t="s">
        <v>8</v>
      </c>
      <c r="C1" s="81"/>
      <c r="D1" s="81"/>
    </row>
    <row r="2" spans="1:50" s="4" customFormat="1" x14ac:dyDescent="0.2">
      <c r="B2" s="4" t="s">
        <v>24</v>
      </c>
      <c r="C2" s="83" t="s">
        <v>191</v>
      </c>
      <c r="D2" s="83"/>
    </row>
    <row r="3" spans="1:50" s="4" customFormat="1" x14ac:dyDescent="0.2">
      <c r="B3" s="4" t="s">
        <v>23</v>
      </c>
      <c r="C3" s="82">
        <v>0.98</v>
      </c>
      <c r="D3" s="82"/>
    </row>
    <row r="4" spans="1:50" s="4" customFormat="1" x14ac:dyDescent="0.2">
      <c r="B4" s="4" t="s">
        <v>192</v>
      </c>
      <c r="C4" s="83" t="s">
        <v>193</v>
      </c>
      <c r="D4" s="83"/>
    </row>
    <row r="5" spans="1:50" s="4" customFormat="1" x14ac:dyDescent="0.2"/>
    <row r="6" spans="1:50" ht="28.5" customHeight="1" x14ac:dyDescent="0.2">
      <c r="B6" s="47" t="s">
        <v>9</v>
      </c>
      <c r="C6" s="46" t="s">
        <v>97</v>
      </c>
      <c r="D6" s="46" t="s">
        <v>98</v>
      </c>
      <c r="E6" s="47" t="s">
        <v>99</v>
      </c>
      <c r="AK6" s="3"/>
    </row>
    <row r="7" spans="1:50" ht="28.5" customHeight="1" x14ac:dyDescent="0.2">
      <c r="B7" s="70" t="s">
        <v>256</v>
      </c>
      <c r="C7" s="70">
        <v>0</v>
      </c>
      <c r="D7" s="70">
        <v>0</v>
      </c>
      <c r="E7" s="71" t="s">
        <v>257</v>
      </c>
      <c r="AK7" s="3"/>
    </row>
    <row r="8" spans="1:50" x14ac:dyDescent="0.2">
      <c r="B8" s="48" t="s">
        <v>10</v>
      </c>
      <c r="C8" s="48">
        <f>0+12</f>
        <v>12</v>
      </c>
      <c r="D8" s="48">
        <f>0+9</f>
        <v>9</v>
      </c>
      <c r="E8" s="49">
        <f>+Tabla13[[#This Row],[Número reclamos respondidos en año 2022]]/Tabla13[[#This Row],[Número reclamos recibidas al año 2022]]</f>
        <v>0.75</v>
      </c>
      <c r="AK8" s="3"/>
    </row>
    <row r="9" spans="1:50" x14ac:dyDescent="0.2">
      <c r="B9" s="48" t="s">
        <v>11</v>
      </c>
      <c r="C9" s="48">
        <f>0+12+10</f>
        <v>22</v>
      </c>
      <c r="D9" s="48">
        <f>0+9+9</f>
        <v>18</v>
      </c>
      <c r="E9" s="49">
        <f>+Tabla13[[#This Row],[Número reclamos respondidos en año 2022]]/Tabla13[[#This Row],[Número reclamos recibidas al año 2022]]</f>
        <v>0.81818181818181823</v>
      </c>
      <c r="O9" s="3"/>
      <c r="AK9" s="3"/>
    </row>
    <row r="10" spans="1:50" x14ac:dyDescent="0.2">
      <c r="B10" s="48" t="s">
        <v>12</v>
      </c>
      <c r="C10" s="48">
        <f>0+12+10+11</f>
        <v>33</v>
      </c>
      <c r="D10" s="48">
        <f>0+9+9+11</f>
        <v>29</v>
      </c>
      <c r="E10" s="49">
        <f>+Tabla13[[#This Row],[Número reclamos respondidos en año 2022]]/Tabla13[[#This Row],[Número reclamos recibidas al año 2022]]</f>
        <v>0.87878787878787878</v>
      </c>
      <c r="O10" s="3"/>
      <c r="AK10" s="3"/>
    </row>
    <row r="11" spans="1:50" s="12" customFormat="1" x14ac:dyDescent="0.2">
      <c r="A11" s="3"/>
      <c r="B11" s="51" t="s">
        <v>13</v>
      </c>
      <c r="C11" s="48">
        <f>0+12+10+11+9</f>
        <v>42</v>
      </c>
      <c r="D11" s="48">
        <f>0+9+9+11+10</f>
        <v>39</v>
      </c>
      <c r="E11" s="50">
        <f>+Tabla13[[#This Row],[Número reclamos respondidos en año 2022]]/Tabla13[[#This Row],[Número reclamos recibidas al año 2022]]</f>
        <v>0.9285714285714286</v>
      </c>
      <c r="F11" s="4"/>
      <c r="G11" s="4"/>
      <c r="H11" s="4"/>
      <c r="I11" s="4"/>
      <c r="J11" s="4"/>
      <c r="K11" s="4"/>
      <c r="L11" s="4"/>
      <c r="M11" s="4"/>
      <c r="N11" s="4"/>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row>
    <row r="12" spans="1:50" x14ac:dyDescent="0.2">
      <c r="B12" s="48" t="s">
        <v>14</v>
      </c>
      <c r="C12" s="48">
        <f>0+12+10+11+9+10</f>
        <v>52</v>
      </c>
      <c r="D12" s="48">
        <f>0+9+9+11+10+12</f>
        <v>51</v>
      </c>
      <c r="E12" s="52">
        <f>+Tabla13[[#This Row],[Número reclamos respondidos en año 2022]]/Tabla13[[#This Row],[Número reclamos recibidas al año 2022]]</f>
        <v>0.98076923076923073</v>
      </c>
      <c r="AK12" s="3"/>
    </row>
    <row r="13" spans="1:50" x14ac:dyDescent="0.2">
      <c r="B13" s="48" t="s">
        <v>15</v>
      </c>
      <c r="C13" s="48">
        <f>0+12+10+11+9+10+6</f>
        <v>58</v>
      </c>
      <c r="D13" s="48">
        <f>0+9+9+11+10+12+5</f>
        <v>56</v>
      </c>
      <c r="E13" s="52">
        <f>+Tabla13[[#This Row],[Número reclamos respondidos en año 2022]]/Tabla13[[#This Row],[Número reclamos recibidas al año 2022]]</f>
        <v>0.96551724137931039</v>
      </c>
      <c r="AK13" s="3"/>
    </row>
    <row r="14" spans="1:50" x14ac:dyDescent="0.2">
      <c r="B14" s="48" t="s">
        <v>16</v>
      </c>
      <c r="C14" s="48">
        <f>0+12+10+11+9+10+6+8</f>
        <v>66</v>
      </c>
      <c r="D14" s="48">
        <f>0+9+9+11+10+12+5+5</f>
        <v>61</v>
      </c>
      <c r="E14" s="52">
        <f>+Tabla13[[#This Row],[Número reclamos respondidos en año 2022]]/Tabla13[[#This Row],[Número reclamos recibidas al año 2022]]</f>
        <v>0.9242424242424242</v>
      </c>
      <c r="AK14" s="3"/>
    </row>
    <row r="15" spans="1:50" x14ac:dyDescent="0.2">
      <c r="B15" s="48" t="s">
        <v>17</v>
      </c>
      <c r="C15" s="48">
        <f>0+12+10+11+9+10+6+8+8</f>
        <v>74</v>
      </c>
      <c r="D15" s="48">
        <f>0+9+9+11+10+12+5+5+10</f>
        <v>71</v>
      </c>
      <c r="E15" s="52">
        <f>+Tabla13[[#This Row],[Número reclamos respondidos en año 2022]]/Tabla13[[#This Row],[Número reclamos recibidas al año 2022]]</f>
        <v>0.95945945945945943</v>
      </c>
      <c r="AK15" s="3"/>
    </row>
    <row r="16" spans="1:50" x14ac:dyDescent="0.2">
      <c r="B16" s="48" t="s">
        <v>18</v>
      </c>
      <c r="C16" s="48">
        <f>0+12+10+11+9+10+6+8+8+7</f>
        <v>81</v>
      </c>
      <c r="D16" s="48">
        <f>0+9+9+11+10+12+5+5+10+8</f>
        <v>79</v>
      </c>
      <c r="E16" s="52">
        <f>+Tabla13[[#This Row],[Número reclamos respondidos en año 2022]]/Tabla13[[#This Row],[Número reclamos recibidas al año 2022]]</f>
        <v>0.97530864197530864</v>
      </c>
      <c r="AK16" s="3"/>
    </row>
    <row r="17" spans="1:37" x14ac:dyDescent="0.2">
      <c r="B17" s="48" t="s">
        <v>19</v>
      </c>
      <c r="C17" s="48">
        <f>0+12+10+11+9+10+6+8+8+7+8</f>
        <v>89</v>
      </c>
      <c r="D17" s="48">
        <f>0+9+9+11+10+12+5+5+10+8+3</f>
        <v>82</v>
      </c>
      <c r="E17" s="52">
        <f>+Tabla13[[#This Row],[Número reclamos respondidos en año 2022]]/Tabla13[[#This Row],[Número reclamos recibidas al año 2022]]</f>
        <v>0.9213483146067416</v>
      </c>
      <c r="AK17" s="3"/>
    </row>
    <row r="18" spans="1:37" x14ac:dyDescent="0.2">
      <c r="B18" s="48" t="s">
        <v>20</v>
      </c>
      <c r="C18" s="48">
        <f>0+12+10+11+9+10+6+8+8+7+8+15</f>
        <v>104</v>
      </c>
      <c r="D18" s="48">
        <f>0+9+9+11+10+12+5+5+10+8+3+17</f>
        <v>99</v>
      </c>
      <c r="E18" s="52">
        <f>+Tabla13[[#This Row],[Número reclamos respondidos en año 2022]]/Tabla13[[#This Row],[Número reclamos recibidas al año 2022]]</f>
        <v>0.95192307692307687</v>
      </c>
      <c r="AK18" s="3"/>
    </row>
    <row r="19" spans="1:37" x14ac:dyDescent="0.2">
      <c r="B19" s="48" t="s">
        <v>21</v>
      </c>
      <c r="C19" s="48">
        <f>0+12+10+11+9+10+6+8+8+7+8+15+8</f>
        <v>112</v>
      </c>
      <c r="D19" s="48">
        <f>0+9+9+11+10+12+5+5+10+8+3+17+13</f>
        <v>112</v>
      </c>
      <c r="E19" s="53">
        <f>+Tabla13[[#This Row],[Número reclamos respondidos en año 2022]]/Tabla13[[#This Row],[Número reclamos recibidas al año 2022]]</f>
        <v>1</v>
      </c>
      <c r="AK19" s="3"/>
    </row>
    <row r="20" spans="1:37" x14ac:dyDescent="0.2">
      <c r="B20" s="78" t="s">
        <v>385</v>
      </c>
      <c r="C20" s="78">
        <f>0+12+10+11+9+10+6+8+8+7+8+15+8</f>
        <v>112</v>
      </c>
      <c r="D20" s="48">
        <f>0+9+9+11+10+12+5+5+10+8+3+17+13</f>
        <v>112</v>
      </c>
      <c r="E20" s="79">
        <f>+Tabla13[[#This Row],[Número reclamos respondidos en año 2022]]/Tabla13[[#This Row],[Número reclamos recibidas al año 2022]]</f>
        <v>1</v>
      </c>
      <c r="AK20" s="3"/>
    </row>
    <row r="21" spans="1:37" s="4" customFormat="1" x14ac:dyDescent="0.2"/>
    <row r="22" spans="1:37" s="4" customFormat="1" x14ac:dyDescent="0.2">
      <c r="B22" s="85" t="s">
        <v>246</v>
      </c>
      <c r="C22" s="85"/>
      <c r="D22" s="68">
        <f>+C20</f>
        <v>112</v>
      </c>
    </row>
    <row r="23" spans="1:37" s="4" customFormat="1" x14ac:dyDescent="0.2">
      <c r="B23" s="85" t="s">
        <v>247</v>
      </c>
      <c r="C23" s="85"/>
      <c r="D23" s="68">
        <f>+D20</f>
        <v>112</v>
      </c>
    </row>
    <row r="24" spans="1:37" x14ac:dyDescent="0.2">
      <c r="B24" s="86" t="s">
        <v>22</v>
      </c>
      <c r="C24" s="86"/>
      <c r="D24" s="69">
        <f>+D23/D22</f>
        <v>1</v>
      </c>
    </row>
    <row r="25" spans="1:37" s="4" customFormat="1" x14ac:dyDescent="0.2"/>
    <row r="26" spans="1:37" s="4" customFormat="1" ht="14.25" customHeight="1" x14ac:dyDescent="0.2">
      <c r="A26" s="54"/>
      <c r="B26" s="13"/>
      <c r="C26" s="13"/>
      <c r="D26" s="13"/>
      <c r="E26" s="14"/>
    </row>
    <row r="27" spans="1:37" s="4" customFormat="1" ht="18" customHeight="1" x14ac:dyDescent="0.2">
      <c r="A27" s="54"/>
      <c r="B27" s="84"/>
      <c r="C27" s="84"/>
      <c r="D27" s="84"/>
      <c r="E27" s="84"/>
    </row>
    <row r="28" spans="1:37" s="4" customFormat="1" x14ac:dyDescent="0.2"/>
    <row r="29" spans="1:37" s="4" customFormat="1" x14ac:dyDescent="0.2"/>
    <row r="30" spans="1:37" s="4" customFormat="1" x14ac:dyDescent="0.2"/>
    <row r="31" spans="1:37" s="4" customFormat="1" x14ac:dyDescent="0.2"/>
    <row r="32" spans="1:37" s="4" customFormat="1" x14ac:dyDescent="0.2"/>
    <row r="33" s="4" customFormat="1" x14ac:dyDescent="0.2"/>
    <row r="34" s="4" customFormat="1" x14ac:dyDescent="0.2"/>
    <row r="35" s="4" customFormat="1" x14ac:dyDescent="0.2"/>
    <row r="36" s="4" customFormat="1" x14ac:dyDescent="0.2"/>
    <row r="37" s="4" customFormat="1" x14ac:dyDescent="0.2"/>
    <row r="38" s="4" customFormat="1" x14ac:dyDescent="0.2"/>
    <row r="39" s="4" customFormat="1" x14ac:dyDescent="0.2"/>
    <row r="40" s="4" customFormat="1" x14ac:dyDescent="0.2"/>
    <row r="41" s="4" customFormat="1" x14ac:dyDescent="0.2"/>
    <row r="42" s="4" customFormat="1" x14ac:dyDescent="0.2"/>
    <row r="43" s="4" customFormat="1" x14ac:dyDescent="0.2"/>
    <row r="44" s="4" customFormat="1" x14ac:dyDescent="0.2"/>
    <row r="45" s="4" customFormat="1" x14ac:dyDescent="0.2"/>
    <row r="46" s="4" customFormat="1" x14ac:dyDescent="0.2"/>
    <row r="47" s="4" customFormat="1" x14ac:dyDescent="0.2"/>
    <row r="48" s="4" customFormat="1" x14ac:dyDescent="0.2"/>
    <row r="49" s="4" customFormat="1" x14ac:dyDescent="0.2"/>
    <row r="50" s="4" customFormat="1" x14ac:dyDescent="0.2"/>
    <row r="51" s="4" customFormat="1" x14ac:dyDescent="0.2"/>
    <row r="52" s="4" customFormat="1" x14ac:dyDescent="0.2"/>
    <row r="53" s="4" customFormat="1" x14ac:dyDescent="0.2"/>
    <row r="54" s="4" customFormat="1" x14ac:dyDescent="0.2"/>
    <row r="55" s="4" customFormat="1" x14ac:dyDescent="0.2"/>
    <row r="56" s="4" customFormat="1" x14ac:dyDescent="0.2"/>
    <row r="57" s="4" customFormat="1" x14ac:dyDescent="0.2"/>
    <row r="58" s="4" customFormat="1" x14ac:dyDescent="0.2"/>
    <row r="59" s="4" customFormat="1" x14ac:dyDescent="0.2"/>
    <row r="60" s="4" customFormat="1" x14ac:dyDescent="0.2"/>
    <row r="61" s="4" customFormat="1" x14ac:dyDescent="0.2"/>
    <row r="62" s="4" customFormat="1" x14ac:dyDescent="0.2"/>
    <row r="63" s="4" customFormat="1" x14ac:dyDescent="0.2"/>
  </sheetData>
  <mergeCells count="8">
    <mergeCell ref="B1:D1"/>
    <mergeCell ref="C3:D3"/>
    <mergeCell ref="C2:D2"/>
    <mergeCell ref="B27:E27"/>
    <mergeCell ref="C4:D4"/>
    <mergeCell ref="B22:C22"/>
    <mergeCell ref="B23:C23"/>
    <mergeCell ref="B24:C24"/>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5"/>
  <sheetViews>
    <sheetView workbookViewId="0">
      <selection activeCell="B68" sqref="B68"/>
    </sheetView>
  </sheetViews>
  <sheetFormatPr baseColWidth="10" defaultColWidth="8" defaultRowHeight="14.25" x14ac:dyDescent="0.2"/>
  <cols>
    <col min="1" max="1" width="11" style="18" customWidth="1"/>
    <col min="2" max="2" width="58.8984375" style="18" customWidth="1"/>
    <col min="3" max="3" width="37.5" style="18" customWidth="1"/>
    <col min="4" max="4" width="39.59765625" style="18" customWidth="1"/>
    <col min="5" max="16384" width="8" style="18"/>
  </cols>
  <sheetData>
    <row r="1" spans="1:4" ht="15" thickBot="1" x14ac:dyDescent="0.25"/>
    <row r="2" spans="1:4" s="19" customFormat="1" ht="15" thickBot="1" x14ac:dyDescent="0.25">
      <c r="A2" s="87" t="s">
        <v>35</v>
      </c>
      <c r="B2" s="88"/>
      <c r="C2" s="88"/>
      <c r="D2" s="89"/>
    </row>
    <row r="3" spans="1:4" ht="15" thickBot="1" x14ac:dyDescent="0.25">
      <c r="A3" s="1"/>
      <c r="B3" s="1"/>
      <c r="C3" s="1"/>
      <c r="D3" s="1"/>
    </row>
    <row r="4" spans="1:4" ht="15" thickBot="1" x14ac:dyDescent="0.25">
      <c r="A4" s="25"/>
      <c r="B4" s="26" t="s">
        <v>386</v>
      </c>
      <c r="C4" s="26" t="s">
        <v>194</v>
      </c>
      <c r="D4" s="27" t="s">
        <v>36</v>
      </c>
    </row>
    <row r="5" spans="1:4" x14ac:dyDescent="0.2">
      <c r="A5" s="28" t="s">
        <v>37</v>
      </c>
      <c r="B5" s="29" t="s">
        <v>31</v>
      </c>
      <c r="C5" s="30" t="s">
        <v>59</v>
      </c>
      <c r="D5" s="31"/>
    </row>
    <row r="6" spans="1:4" x14ac:dyDescent="0.2">
      <c r="A6" s="32" t="s">
        <v>38</v>
      </c>
      <c r="B6" s="33" t="s">
        <v>32</v>
      </c>
      <c r="C6" s="34" t="s">
        <v>52</v>
      </c>
      <c r="D6" s="35"/>
    </row>
    <row r="7" spans="1:4" x14ac:dyDescent="0.2">
      <c r="A7" s="90" t="s">
        <v>39</v>
      </c>
      <c r="B7" s="93" t="s">
        <v>40</v>
      </c>
      <c r="C7" s="36" t="s">
        <v>61</v>
      </c>
      <c r="D7" s="37"/>
    </row>
    <row r="8" spans="1:4" x14ac:dyDescent="0.2">
      <c r="A8" s="90"/>
      <c r="B8" s="94"/>
      <c r="C8" s="36" t="s">
        <v>62</v>
      </c>
      <c r="D8" s="37"/>
    </row>
    <row r="9" spans="1:4" x14ac:dyDescent="0.2">
      <c r="A9" s="90"/>
      <c r="B9" s="94"/>
      <c r="C9" s="36" t="s">
        <v>64</v>
      </c>
      <c r="D9" s="37"/>
    </row>
    <row r="10" spans="1:4" x14ac:dyDescent="0.2">
      <c r="A10" s="90"/>
      <c r="B10" s="94"/>
      <c r="C10" s="36" t="s">
        <v>65</v>
      </c>
      <c r="D10" s="37"/>
    </row>
    <row r="11" spans="1:4" x14ac:dyDescent="0.2">
      <c r="A11" s="90"/>
      <c r="B11" s="94"/>
      <c r="C11" s="36" t="s">
        <v>354</v>
      </c>
      <c r="D11" s="37"/>
    </row>
    <row r="12" spans="1:4" x14ac:dyDescent="0.2">
      <c r="A12" s="90"/>
      <c r="B12" s="94"/>
      <c r="C12" s="36" t="s">
        <v>67</v>
      </c>
      <c r="D12" s="37"/>
    </row>
    <row r="13" spans="1:4" x14ac:dyDescent="0.2">
      <c r="A13" s="90"/>
      <c r="B13" s="94"/>
      <c r="C13" s="36" t="s">
        <v>242</v>
      </c>
      <c r="D13" s="37"/>
    </row>
    <row r="14" spans="1:4" x14ac:dyDescent="0.2">
      <c r="A14" s="90"/>
      <c r="B14" s="94"/>
      <c r="C14" s="36" t="s">
        <v>30</v>
      </c>
      <c r="D14" s="37"/>
    </row>
    <row r="15" spans="1:4" ht="23.25" customHeight="1" x14ac:dyDescent="0.2">
      <c r="A15" s="90"/>
      <c r="B15" s="94"/>
      <c r="C15" s="36" t="s">
        <v>110</v>
      </c>
      <c r="D15" s="37"/>
    </row>
    <row r="16" spans="1:4" x14ac:dyDescent="0.2">
      <c r="A16" s="90"/>
      <c r="B16" s="94"/>
      <c r="C16" s="36" t="s">
        <v>27</v>
      </c>
      <c r="D16" s="37"/>
    </row>
    <row r="17" spans="1:4" x14ac:dyDescent="0.2">
      <c r="A17" s="90"/>
      <c r="B17" s="94"/>
      <c r="C17" s="36" t="s">
        <v>69</v>
      </c>
      <c r="D17" s="37"/>
    </row>
    <row r="18" spans="1:4" x14ac:dyDescent="0.2">
      <c r="A18" s="90"/>
      <c r="B18" s="94"/>
      <c r="C18" s="36" t="s">
        <v>70</v>
      </c>
      <c r="D18" s="37"/>
    </row>
    <row r="19" spans="1:4" x14ac:dyDescent="0.2">
      <c r="A19" s="90"/>
      <c r="B19" s="94"/>
      <c r="C19" s="36" t="s">
        <v>26</v>
      </c>
      <c r="D19" s="37"/>
    </row>
    <row r="20" spans="1:4" x14ac:dyDescent="0.2">
      <c r="A20" s="90"/>
      <c r="B20" s="94"/>
      <c r="C20" s="36" t="s">
        <v>29</v>
      </c>
      <c r="D20" s="37"/>
    </row>
    <row r="21" spans="1:4" x14ac:dyDescent="0.2">
      <c r="A21" s="90"/>
      <c r="B21" s="94"/>
      <c r="C21" s="36" t="s">
        <v>83</v>
      </c>
      <c r="D21" s="37"/>
    </row>
    <row r="22" spans="1:4" x14ac:dyDescent="0.2">
      <c r="A22" s="90"/>
      <c r="B22" s="94"/>
      <c r="C22" s="36" t="s">
        <v>3</v>
      </c>
      <c r="D22" s="37"/>
    </row>
    <row r="23" spans="1:4" x14ac:dyDescent="0.2">
      <c r="A23" s="90"/>
      <c r="B23" s="94"/>
      <c r="C23" s="36" t="s">
        <v>71</v>
      </c>
      <c r="D23" s="37"/>
    </row>
    <row r="24" spans="1:4" x14ac:dyDescent="0.2">
      <c r="A24" s="90"/>
      <c r="B24" s="94"/>
      <c r="C24" s="36" t="s">
        <v>2</v>
      </c>
      <c r="D24" s="37"/>
    </row>
    <row r="25" spans="1:4" x14ac:dyDescent="0.2">
      <c r="A25" s="90"/>
      <c r="B25" s="94"/>
      <c r="C25" s="36" t="s">
        <v>28</v>
      </c>
      <c r="D25" s="37"/>
    </row>
    <row r="26" spans="1:4" x14ac:dyDescent="0.2">
      <c r="A26" s="90"/>
      <c r="B26" s="94"/>
      <c r="C26" s="36" t="s">
        <v>74</v>
      </c>
      <c r="D26" s="37"/>
    </row>
    <row r="27" spans="1:4" x14ac:dyDescent="0.2">
      <c r="A27" s="90"/>
      <c r="B27" s="94"/>
      <c r="C27" s="36" t="s">
        <v>75</v>
      </c>
      <c r="D27" s="37"/>
    </row>
    <row r="28" spans="1:4" ht="25.5" x14ac:dyDescent="0.2">
      <c r="A28" s="90"/>
      <c r="B28" s="94"/>
      <c r="C28" s="36" t="s">
        <v>76</v>
      </c>
      <c r="D28" s="37"/>
    </row>
    <row r="29" spans="1:4" ht="25.5" x14ac:dyDescent="0.2">
      <c r="A29" s="90"/>
      <c r="B29" s="94"/>
      <c r="C29" s="36" t="s">
        <v>86</v>
      </c>
      <c r="D29" s="37"/>
    </row>
    <row r="30" spans="1:4" x14ac:dyDescent="0.2">
      <c r="A30" s="90"/>
      <c r="B30" s="95"/>
      <c r="C30" s="36" t="s">
        <v>72</v>
      </c>
      <c r="D30" s="37"/>
    </row>
    <row r="31" spans="1:4" x14ac:dyDescent="0.2">
      <c r="A31" s="90"/>
      <c r="B31" s="93" t="s">
        <v>41</v>
      </c>
      <c r="C31" s="36" t="s">
        <v>25</v>
      </c>
      <c r="D31" s="37"/>
    </row>
    <row r="32" spans="1:4" x14ac:dyDescent="0.2">
      <c r="A32" s="90"/>
      <c r="B32" s="94"/>
      <c r="C32" s="36" t="s">
        <v>82</v>
      </c>
      <c r="D32" s="37"/>
    </row>
    <row r="33" spans="1:4" x14ac:dyDescent="0.2">
      <c r="A33" s="90"/>
      <c r="B33" s="94"/>
      <c r="C33" s="36" t="s">
        <v>266</v>
      </c>
      <c r="D33" s="37"/>
    </row>
    <row r="34" spans="1:4" x14ac:dyDescent="0.2">
      <c r="A34" s="90"/>
      <c r="B34" s="94"/>
      <c r="C34" s="36" t="s">
        <v>66</v>
      </c>
      <c r="D34" s="37"/>
    </row>
    <row r="35" spans="1:4" x14ac:dyDescent="0.2">
      <c r="A35" s="90"/>
      <c r="B35" s="94"/>
      <c r="C35" s="36" t="s">
        <v>109</v>
      </c>
      <c r="D35" s="37"/>
    </row>
    <row r="36" spans="1:4" x14ac:dyDescent="0.2">
      <c r="A36" s="90"/>
      <c r="B36" s="94"/>
      <c r="C36" s="36" t="s">
        <v>68</v>
      </c>
      <c r="D36" s="37"/>
    </row>
    <row r="37" spans="1:4" x14ac:dyDescent="0.2">
      <c r="A37" s="90"/>
      <c r="B37" s="94"/>
      <c r="C37" s="36" t="s">
        <v>4</v>
      </c>
      <c r="D37" s="37"/>
    </row>
    <row r="38" spans="1:4" x14ac:dyDescent="0.2">
      <c r="A38" s="90"/>
      <c r="B38" s="94"/>
      <c r="C38" s="36" t="s">
        <v>84</v>
      </c>
      <c r="D38" s="37"/>
    </row>
    <row r="39" spans="1:4" x14ac:dyDescent="0.2">
      <c r="A39" s="90"/>
      <c r="B39" s="94"/>
      <c r="C39" s="36" t="s">
        <v>328</v>
      </c>
      <c r="D39" s="37"/>
    </row>
    <row r="40" spans="1:4" x14ac:dyDescent="0.2">
      <c r="A40" s="90"/>
      <c r="B40" s="94"/>
      <c r="C40" s="36" t="s">
        <v>101</v>
      </c>
      <c r="D40" s="37"/>
    </row>
    <row r="41" spans="1:4" x14ac:dyDescent="0.2">
      <c r="A41" s="90"/>
      <c r="B41" s="94"/>
      <c r="C41" s="36" t="s">
        <v>77</v>
      </c>
      <c r="D41" s="37"/>
    </row>
    <row r="42" spans="1:4" ht="25.5" x14ac:dyDescent="0.2">
      <c r="A42" s="90"/>
      <c r="B42" s="95"/>
      <c r="C42" s="36" t="s">
        <v>63</v>
      </c>
      <c r="D42" s="37"/>
    </row>
    <row r="43" spans="1:4" x14ac:dyDescent="0.2">
      <c r="A43" s="90"/>
      <c r="B43" s="36" t="s">
        <v>42</v>
      </c>
      <c r="C43" s="36" t="s">
        <v>73</v>
      </c>
      <c r="D43" s="37"/>
    </row>
    <row r="44" spans="1:4" x14ac:dyDescent="0.2">
      <c r="A44" s="32" t="s">
        <v>43</v>
      </c>
      <c r="B44" s="33" t="s">
        <v>33</v>
      </c>
      <c r="C44" s="34" t="s">
        <v>53</v>
      </c>
      <c r="D44" s="35"/>
    </row>
    <row r="45" spans="1:4" x14ac:dyDescent="0.2">
      <c r="A45" s="38" t="s">
        <v>44</v>
      </c>
      <c r="B45" s="39" t="s">
        <v>0</v>
      </c>
      <c r="C45" s="40" t="s">
        <v>54</v>
      </c>
      <c r="D45" s="41"/>
    </row>
    <row r="46" spans="1:4" ht="25.5" x14ac:dyDescent="0.2">
      <c r="A46" s="32" t="s">
        <v>45</v>
      </c>
      <c r="B46" s="33" t="s">
        <v>34</v>
      </c>
      <c r="C46" s="34" t="s">
        <v>46</v>
      </c>
      <c r="D46" s="42" t="s">
        <v>55</v>
      </c>
    </row>
    <row r="47" spans="1:4" x14ac:dyDescent="0.2">
      <c r="A47" s="38" t="s">
        <v>47</v>
      </c>
      <c r="B47" s="39" t="s">
        <v>1</v>
      </c>
      <c r="C47" s="36" t="s">
        <v>56</v>
      </c>
      <c r="D47" s="43"/>
    </row>
    <row r="48" spans="1:4" ht="35.25" customHeight="1" x14ac:dyDescent="0.2">
      <c r="A48" s="92" t="s">
        <v>48</v>
      </c>
      <c r="B48" s="34" t="s">
        <v>5</v>
      </c>
      <c r="C48" s="34" t="s">
        <v>57</v>
      </c>
      <c r="D48" s="34" t="s">
        <v>58</v>
      </c>
    </row>
    <row r="49" spans="1:4" ht="25.5" x14ac:dyDescent="0.2">
      <c r="A49" s="92"/>
      <c r="B49" s="34" t="s">
        <v>6</v>
      </c>
      <c r="C49" s="34" t="s">
        <v>57</v>
      </c>
      <c r="D49" s="34" t="s">
        <v>58</v>
      </c>
    </row>
    <row r="50" spans="1:4" ht="25.5" x14ac:dyDescent="0.2">
      <c r="A50" s="92"/>
      <c r="B50" s="91" t="s">
        <v>7</v>
      </c>
      <c r="C50" s="34" t="s">
        <v>50</v>
      </c>
      <c r="D50" s="65" t="s">
        <v>195</v>
      </c>
    </row>
    <row r="51" spans="1:4" x14ac:dyDescent="0.2">
      <c r="A51" s="92"/>
      <c r="B51" s="91"/>
      <c r="C51" s="34" t="s">
        <v>49</v>
      </c>
      <c r="D51" s="44"/>
    </row>
    <row r="52" spans="1:4" ht="51" x14ac:dyDescent="0.2">
      <c r="A52" s="92"/>
      <c r="B52" s="91"/>
      <c r="C52" s="45" t="s">
        <v>51</v>
      </c>
      <c r="D52" s="65" t="s">
        <v>197</v>
      </c>
    </row>
    <row r="53" spans="1:4" x14ac:dyDescent="0.2">
      <c r="A53" s="92"/>
      <c r="B53" s="91"/>
      <c r="C53" s="45" t="s">
        <v>78</v>
      </c>
      <c r="D53" s="44"/>
    </row>
    <row r="54" spans="1:4" x14ac:dyDescent="0.2">
      <c r="A54" s="92"/>
      <c r="B54" s="91"/>
      <c r="C54" s="45" t="s">
        <v>79</v>
      </c>
      <c r="D54" s="44"/>
    </row>
    <row r="55" spans="1:4" ht="25.5" x14ac:dyDescent="0.2">
      <c r="A55" s="92"/>
      <c r="B55" s="91"/>
      <c r="C55" s="45" t="s">
        <v>80</v>
      </c>
      <c r="D55" s="65" t="s">
        <v>196</v>
      </c>
    </row>
    <row r="56" spans="1:4" x14ac:dyDescent="0.2">
      <c r="A56" s="92"/>
      <c r="B56" s="91"/>
      <c r="C56" s="45" t="s">
        <v>81</v>
      </c>
      <c r="D56" s="44"/>
    </row>
    <row r="57" spans="1:4" x14ac:dyDescent="0.2">
      <c r="A57" s="1"/>
      <c r="B57" s="1"/>
      <c r="C57" s="1"/>
      <c r="D57" s="1"/>
    </row>
    <row r="58" spans="1:4" x14ac:dyDescent="0.2">
      <c r="A58" s="1"/>
      <c r="B58" s="1"/>
      <c r="C58" s="1"/>
      <c r="D58" s="1"/>
    </row>
    <row r="59" spans="1:4" x14ac:dyDescent="0.2">
      <c r="A59" s="1"/>
      <c r="B59" s="1"/>
      <c r="C59" s="1"/>
      <c r="D59" s="1"/>
    </row>
    <row r="60" spans="1:4" x14ac:dyDescent="0.2">
      <c r="A60" s="1"/>
      <c r="B60" s="1"/>
      <c r="C60" s="1"/>
      <c r="D60" s="1"/>
    </row>
    <row r="61" spans="1:4" x14ac:dyDescent="0.2">
      <c r="A61" s="1"/>
      <c r="B61" s="1"/>
      <c r="C61" s="1"/>
      <c r="D61" s="1"/>
    </row>
    <row r="62" spans="1:4" x14ac:dyDescent="0.2">
      <c r="A62" s="1"/>
      <c r="B62" s="1"/>
      <c r="C62" s="1"/>
      <c r="D62" s="1"/>
    </row>
    <row r="63" spans="1:4" x14ac:dyDescent="0.2">
      <c r="A63" s="1"/>
      <c r="B63" s="1"/>
      <c r="C63" s="1"/>
      <c r="D63" s="1"/>
    </row>
    <row r="64" spans="1:4" ht="92.25" customHeight="1" x14ac:dyDescent="0.2">
      <c r="A64" s="1"/>
      <c r="B64" s="1"/>
      <c r="C64" s="1"/>
      <c r="D64" s="1"/>
    </row>
    <row r="65" spans="1:4" x14ac:dyDescent="0.2">
      <c r="A65" s="1"/>
      <c r="B65" s="1"/>
      <c r="C65" s="1"/>
      <c r="D65" s="1"/>
    </row>
  </sheetData>
  <sortState ref="B41:C63">
    <sortCondition ref="C39:C63"/>
  </sortState>
  <mergeCells count="6">
    <mergeCell ref="A2:D2"/>
    <mergeCell ref="A7:A43"/>
    <mergeCell ref="B50:B56"/>
    <mergeCell ref="A48:A56"/>
    <mergeCell ref="B31:B42"/>
    <mergeCell ref="B7:B30"/>
  </mergeCells>
  <pageMargins left="0.7" right="0.7" top="0.75" bottom="0.75" header="0.3" footer="0.3"/>
  <pageSetup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Consolidado</vt:lpstr>
      <vt:lpstr>resumen </vt:lpstr>
      <vt:lpstr>Tabla homologación y notas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PONCE CELEDON, GODELIVER ORIANA</dc:creator>
  <cp:lastModifiedBy>msolisp</cp:lastModifiedBy>
  <cp:lastPrinted>2021-08-23T15:13:09Z</cp:lastPrinted>
  <dcterms:created xsi:type="dcterms:W3CDTF">2019-05-10T20:01:41Z</dcterms:created>
  <dcterms:modified xsi:type="dcterms:W3CDTF">2023-01-04T16:21:37Z</dcterms:modified>
</cp:coreProperties>
</file>